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0" yWindow="530" windowWidth="18880" windowHeight="4740" firstSheet="5" activeTab="9"/>
  </bookViews>
  <sheets>
    <sheet name="UFMT_VALUE" sheetId="1" r:id="rId1"/>
    <sheet name="UFMT_CONVERSION" sheetId="2" r:id="rId2"/>
    <sheet name="UFMT_CONV_RULE" sheetId="3" r:id="rId3"/>
    <sheet name="UFMT_CONDITION" sheetId="4" r:id="rId4"/>
    <sheet name="UFMT_FIELD_FORMAT" sheetId="5" r:id="rId5"/>
    <sheet name="UFMT_FORMAT" sheetId="6" r:id="rId6"/>
    <sheet name="UFMT_FIELD" sheetId="7" r:id="rId7"/>
    <sheet name="UFMT_BUILD_RULE" sheetId="8" r:id="rId8"/>
    <sheet name="Dictionary(parsingFromCode)" sheetId="9" state="hidden" r:id="rId9"/>
    <sheet name="UFMT_FORMAT_SELECT" sheetId="10" r:id="rId10"/>
    <sheet name="Dictionary" sheetId="11" r:id="rId11"/>
  </sheets>
  <definedNames>
    <definedName name="_xlnm._FilterDatabase" localSheetId="7" hidden="1">UFMT_BUILD_RULE!$A$3:$R$264</definedName>
    <definedName name="_xlnm._FilterDatabase" localSheetId="3" hidden="1">UFMT_CONDITION!$A$3:$N$96</definedName>
    <definedName name="_xlnm._FilterDatabase" localSheetId="2" hidden="1">UFMT_CONV_RULE!$A$3:$L$648</definedName>
    <definedName name="_xlnm._FilterDatabase" localSheetId="1" hidden="1">UFMT_CONVERSION!$A$3:$I$165</definedName>
    <definedName name="_xlnm._FilterDatabase" localSheetId="6" hidden="1">UFMT_FIELD!$A$3:$L$243</definedName>
    <definedName name="_xlnm._FilterDatabase" localSheetId="4" hidden="1">UFMT_FIELD_FORMAT!$A$3:$P$48</definedName>
    <definedName name="_xlnm._FilterDatabase" localSheetId="5" hidden="1">UFMT_FORMAT!$A$3:$K$28</definedName>
    <definedName name="_xlnm._FilterDatabase" localSheetId="9" hidden="1">UFMT_FORMAT_SELECT!$A$3:$T$37</definedName>
    <definedName name="_xlnm._FilterDatabase" localSheetId="0" hidden="1">UFMT_VALUE!$A$3:$K$312</definedName>
  </definedNames>
  <calcPr calcId="145621"/>
</workbook>
</file>

<file path=xl/calcChain.xml><?xml version="1.0" encoding="utf-8"?>
<calcChain xmlns="http://schemas.openxmlformats.org/spreadsheetml/2006/main">
  <c r="S40" i="10" l="1"/>
  <c r="R40" i="10"/>
  <c r="S39" i="10"/>
  <c r="R39" i="10"/>
  <c r="S38" i="10"/>
  <c r="R38" i="10"/>
  <c r="S37" i="10"/>
  <c r="R37" i="10"/>
  <c r="S36" i="10"/>
  <c r="R36" i="10"/>
  <c r="S35" i="10"/>
  <c r="R35" i="10"/>
  <c r="S34" i="10"/>
  <c r="R34" i="10"/>
  <c r="S33" i="10"/>
  <c r="R33" i="10"/>
  <c r="S32" i="10"/>
  <c r="R32" i="10"/>
  <c r="S31" i="10"/>
  <c r="R31" i="10"/>
  <c r="S30" i="10"/>
  <c r="R30" i="10"/>
  <c r="S29" i="10"/>
  <c r="R29" i="10"/>
  <c r="S28" i="10"/>
  <c r="R28" i="10"/>
  <c r="S27" i="10"/>
  <c r="R27" i="10"/>
  <c r="S26" i="10"/>
  <c r="R26" i="10"/>
  <c r="S25" i="10"/>
  <c r="R25" i="10"/>
  <c r="S24" i="10"/>
  <c r="R24" i="10"/>
  <c r="S23" i="10"/>
  <c r="R23" i="10"/>
  <c r="S22" i="10"/>
  <c r="R22" i="10"/>
  <c r="S21" i="10"/>
  <c r="R21" i="10"/>
  <c r="S20" i="10"/>
  <c r="R20" i="10"/>
  <c r="S19" i="10"/>
  <c r="R19" i="10"/>
  <c r="S18" i="10"/>
  <c r="R18" i="10"/>
  <c r="S17" i="10"/>
  <c r="R17" i="10"/>
  <c r="S16" i="10"/>
  <c r="R16" i="10"/>
  <c r="S15" i="10"/>
  <c r="R15" i="10"/>
  <c r="S14" i="10"/>
  <c r="R14" i="10"/>
  <c r="S13" i="10"/>
  <c r="R13" i="10"/>
  <c r="S12" i="10"/>
  <c r="R12" i="10"/>
  <c r="S11" i="10"/>
  <c r="R11" i="10"/>
  <c r="S10" i="10"/>
  <c r="R10" i="10"/>
  <c r="S9" i="10"/>
  <c r="R9" i="10"/>
  <c r="S8" i="10"/>
  <c r="R8" i="10"/>
  <c r="S7" i="10"/>
  <c r="R7" i="10"/>
  <c r="S6" i="10"/>
  <c r="R6" i="10"/>
  <c r="S5" i="10"/>
  <c r="R5" i="10"/>
  <c r="S4" i="10"/>
  <c r="R4" i="10"/>
  <c r="D55" i="9"/>
  <c r="E55" i="9" s="1"/>
  <c r="D54" i="9"/>
  <c r="E54" i="9" s="1"/>
  <c r="D53" i="9"/>
  <c r="E53" i="9" s="1"/>
  <c r="D52" i="9"/>
  <c r="E52" i="9" s="1"/>
  <c r="D46" i="9"/>
  <c r="E46" i="9" s="1"/>
  <c r="D45" i="9"/>
  <c r="E45" i="9" s="1"/>
  <c r="D44" i="9"/>
  <c r="E44" i="9" s="1"/>
  <c r="D43" i="9"/>
  <c r="E43" i="9" s="1"/>
  <c r="D42" i="9"/>
  <c r="E42" i="9" s="1"/>
  <c r="D41" i="9"/>
  <c r="E41" i="9" s="1"/>
  <c r="D40" i="9"/>
  <c r="E40" i="9" s="1"/>
  <c r="D39" i="9"/>
  <c r="E39" i="9" s="1"/>
  <c r="D38" i="9"/>
  <c r="E38" i="9" s="1"/>
  <c r="D37" i="9"/>
  <c r="E37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19" i="9"/>
  <c r="E19" i="9" s="1"/>
  <c r="D18" i="9"/>
  <c r="E18" i="9" s="1"/>
  <c r="D17" i="9"/>
  <c r="E17" i="9" s="1"/>
  <c r="D16" i="9"/>
  <c r="E16" i="9" s="1"/>
  <c r="D15" i="9"/>
  <c r="E15" i="9" s="1"/>
  <c r="D14" i="9"/>
  <c r="E14" i="9" s="1"/>
  <c r="D13" i="9"/>
  <c r="E13" i="9" s="1"/>
  <c r="D9" i="9"/>
  <c r="E9" i="9" s="1"/>
  <c r="D8" i="9"/>
  <c r="E8" i="9" s="1"/>
  <c r="D7" i="9"/>
  <c r="E7" i="9" s="1"/>
  <c r="D6" i="9"/>
  <c r="E6" i="9" s="1"/>
  <c r="D5" i="9"/>
  <c r="E5" i="9" s="1"/>
  <c r="D4" i="9"/>
  <c r="E4" i="9" s="1"/>
  <c r="D3" i="9"/>
  <c r="E3" i="9" s="1"/>
  <c r="D2" i="9"/>
  <c r="E2" i="9" s="1"/>
  <c r="S264" i="8"/>
  <c r="R264" i="8"/>
  <c r="Q264" i="8"/>
  <c r="P264" i="8"/>
  <c r="T264" i="8" s="1"/>
  <c r="M264" i="8"/>
  <c r="L264" i="8"/>
  <c r="K264" i="8"/>
  <c r="S263" i="8"/>
  <c r="R263" i="8"/>
  <c r="Q263" i="8"/>
  <c r="P263" i="8"/>
  <c r="T263" i="8" s="1"/>
  <c r="M263" i="8"/>
  <c r="L263" i="8"/>
  <c r="K263" i="8"/>
  <c r="S262" i="8"/>
  <c r="R262" i="8"/>
  <c r="Q262" i="8"/>
  <c r="P262" i="8"/>
  <c r="T262" i="8" s="1"/>
  <c r="M262" i="8"/>
  <c r="L262" i="8"/>
  <c r="K262" i="8"/>
  <c r="S261" i="8"/>
  <c r="R261" i="8"/>
  <c r="Q261" i="8"/>
  <c r="P261" i="8"/>
  <c r="T261" i="8" s="1"/>
  <c r="M261" i="8"/>
  <c r="L261" i="8"/>
  <c r="K261" i="8"/>
  <c r="S260" i="8"/>
  <c r="R260" i="8"/>
  <c r="Q260" i="8"/>
  <c r="P260" i="8"/>
  <c r="T260" i="8" s="1"/>
  <c r="M260" i="8"/>
  <c r="L260" i="8"/>
  <c r="K260" i="8"/>
  <c r="S259" i="8"/>
  <c r="R259" i="8"/>
  <c r="Q259" i="8"/>
  <c r="P259" i="8"/>
  <c r="T259" i="8" s="1"/>
  <c r="M259" i="8"/>
  <c r="L259" i="8"/>
  <c r="K259" i="8"/>
  <c r="S258" i="8"/>
  <c r="R258" i="8"/>
  <c r="Q258" i="8"/>
  <c r="P258" i="8"/>
  <c r="M258" i="8"/>
  <c r="L258" i="8"/>
  <c r="K258" i="8"/>
  <c r="S257" i="8"/>
  <c r="R257" i="8"/>
  <c r="Q257" i="8"/>
  <c r="P257" i="8"/>
  <c r="T257" i="8" s="1"/>
  <c r="M257" i="8"/>
  <c r="L257" i="8"/>
  <c r="K257" i="8"/>
  <c r="S256" i="8"/>
  <c r="R256" i="8"/>
  <c r="Q256" i="8"/>
  <c r="P256" i="8"/>
  <c r="T256" i="8" s="1"/>
  <c r="M256" i="8"/>
  <c r="L256" i="8"/>
  <c r="K256" i="8"/>
  <c r="S255" i="8"/>
  <c r="R255" i="8"/>
  <c r="Q255" i="8"/>
  <c r="P255" i="8"/>
  <c r="T255" i="8" s="1"/>
  <c r="M255" i="8"/>
  <c r="L255" i="8"/>
  <c r="K255" i="8"/>
  <c r="S254" i="8"/>
  <c r="R254" i="8"/>
  <c r="Q254" i="8"/>
  <c r="P254" i="8"/>
  <c r="M254" i="8"/>
  <c r="L254" i="8"/>
  <c r="K254" i="8"/>
  <c r="S253" i="8"/>
  <c r="R253" i="8"/>
  <c r="Q253" i="8"/>
  <c r="P253" i="8"/>
  <c r="T253" i="8" s="1"/>
  <c r="M253" i="8"/>
  <c r="L253" i="8"/>
  <c r="K253" i="8"/>
  <c r="S252" i="8"/>
  <c r="R252" i="8"/>
  <c r="Q252" i="8"/>
  <c r="P252" i="8"/>
  <c r="T252" i="8" s="1"/>
  <c r="M252" i="8"/>
  <c r="L252" i="8"/>
  <c r="K252" i="8"/>
  <c r="S251" i="8"/>
  <c r="R251" i="8"/>
  <c r="Q251" i="8"/>
  <c r="P251" i="8"/>
  <c r="T251" i="8" s="1"/>
  <c r="M251" i="8"/>
  <c r="L251" i="8"/>
  <c r="K251" i="8"/>
  <c r="S250" i="8"/>
  <c r="R250" i="8"/>
  <c r="Q250" i="8"/>
  <c r="P250" i="8"/>
  <c r="M250" i="8"/>
  <c r="L250" i="8"/>
  <c r="K250" i="8"/>
  <c r="S249" i="8"/>
  <c r="R249" i="8"/>
  <c r="Q249" i="8"/>
  <c r="P249" i="8"/>
  <c r="M249" i="8"/>
  <c r="L249" i="8"/>
  <c r="K249" i="8"/>
  <c r="S248" i="8"/>
  <c r="R248" i="8"/>
  <c r="Q248" i="8"/>
  <c r="P248" i="8"/>
  <c r="T248" i="8" s="1"/>
  <c r="M248" i="8"/>
  <c r="L248" i="8"/>
  <c r="K248" i="8"/>
  <c r="S247" i="8"/>
  <c r="R247" i="8"/>
  <c r="Q247" i="8"/>
  <c r="P247" i="8"/>
  <c r="M247" i="8"/>
  <c r="L247" i="8"/>
  <c r="K247" i="8"/>
  <c r="S246" i="8"/>
  <c r="R246" i="8"/>
  <c r="Q246" i="8"/>
  <c r="P246" i="8"/>
  <c r="M246" i="8"/>
  <c r="L246" i="8"/>
  <c r="K246" i="8"/>
  <c r="S245" i="8"/>
  <c r="R245" i="8"/>
  <c r="Q245" i="8"/>
  <c r="P245" i="8"/>
  <c r="M245" i="8"/>
  <c r="L245" i="8"/>
  <c r="K245" i="8"/>
  <c r="S244" i="8"/>
  <c r="R244" i="8"/>
  <c r="Q244" i="8"/>
  <c r="P244" i="8"/>
  <c r="T244" i="8" s="1"/>
  <c r="M244" i="8"/>
  <c r="L244" i="8"/>
  <c r="K244" i="8"/>
  <c r="S243" i="8"/>
  <c r="R243" i="8"/>
  <c r="Q243" i="8"/>
  <c r="P243" i="8"/>
  <c r="M243" i="8"/>
  <c r="L243" i="8"/>
  <c r="K243" i="8"/>
  <c r="S242" i="8"/>
  <c r="R242" i="8"/>
  <c r="Q242" i="8"/>
  <c r="P242" i="8"/>
  <c r="T242" i="8" s="1"/>
  <c r="M242" i="8"/>
  <c r="L242" i="8"/>
  <c r="K242" i="8"/>
  <c r="S241" i="8"/>
  <c r="R241" i="8"/>
  <c r="Q241" i="8"/>
  <c r="P241" i="8"/>
  <c r="M241" i="8"/>
  <c r="L241" i="8"/>
  <c r="K241" i="8"/>
  <c r="S240" i="8"/>
  <c r="R240" i="8"/>
  <c r="Q240" i="8"/>
  <c r="P240" i="8"/>
  <c r="T240" i="8" s="1"/>
  <c r="M240" i="8"/>
  <c r="L240" i="8"/>
  <c r="K240" i="8"/>
  <c r="S239" i="8"/>
  <c r="R239" i="8"/>
  <c r="Q239" i="8"/>
  <c r="P239" i="8"/>
  <c r="M239" i="8"/>
  <c r="L239" i="8"/>
  <c r="K239" i="8"/>
  <c r="S238" i="8"/>
  <c r="R238" i="8"/>
  <c r="Q238" i="8"/>
  <c r="P238" i="8"/>
  <c r="T238" i="8" s="1"/>
  <c r="M238" i="8"/>
  <c r="L238" i="8"/>
  <c r="K238" i="8"/>
  <c r="S237" i="8"/>
  <c r="R237" i="8"/>
  <c r="Q237" i="8"/>
  <c r="P237" i="8"/>
  <c r="M237" i="8"/>
  <c r="L237" i="8"/>
  <c r="K237" i="8"/>
  <c r="S236" i="8"/>
  <c r="R236" i="8"/>
  <c r="Q236" i="8"/>
  <c r="P236" i="8"/>
  <c r="M236" i="8"/>
  <c r="L236" i="8"/>
  <c r="K236" i="8"/>
  <c r="S235" i="8"/>
  <c r="R235" i="8"/>
  <c r="Q235" i="8"/>
  <c r="P235" i="8"/>
  <c r="M235" i="8"/>
  <c r="L235" i="8"/>
  <c r="K235" i="8"/>
  <c r="S234" i="8"/>
  <c r="R234" i="8"/>
  <c r="Q234" i="8"/>
  <c r="P234" i="8"/>
  <c r="T234" i="8" s="1"/>
  <c r="M234" i="8"/>
  <c r="L234" i="8"/>
  <c r="K234" i="8"/>
  <c r="S233" i="8"/>
  <c r="R233" i="8"/>
  <c r="Q233" i="8"/>
  <c r="P233" i="8"/>
  <c r="M233" i="8"/>
  <c r="L233" i="8"/>
  <c r="K233" i="8"/>
  <c r="S232" i="8"/>
  <c r="R232" i="8"/>
  <c r="Q232" i="8"/>
  <c r="P232" i="8"/>
  <c r="M232" i="8"/>
  <c r="L232" i="8"/>
  <c r="K232" i="8"/>
  <c r="S231" i="8"/>
  <c r="R231" i="8"/>
  <c r="Q231" i="8"/>
  <c r="P231" i="8"/>
  <c r="M231" i="8"/>
  <c r="L231" i="8"/>
  <c r="K231" i="8"/>
  <c r="S230" i="8"/>
  <c r="R230" i="8"/>
  <c r="Q230" i="8"/>
  <c r="P230" i="8"/>
  <c r="T230" i="8" s="1"/>
  <c r="M230" i="8"/>
  <c r="L230" i="8"/>
  <c r="K230" i="8"/>
  <c r="S229" i="8"/>
  <c r="R229" i="8"/>
  <c r="Q229" i="8"/>
  <c r="P229" i="8"/>
  <c r="M229" i="8"/>
  <c r="L229" i="8"/>
  <c r="K229" i="8"/>
  <c r="S228" i="8"/>
  <c r="R228" i="8"/>
  <c r="Q228" i="8"/>
  <c r="P228" i="8"/>
  <c r="M228" i="8"/>
  <c r="L228" i="8"/>
  <c r="K228" i="8"/>
  <c r="S227" i="8"/>
  <c r="R227" i="8"/>
  <c r="Q227" i="8"/>
  <c r="P227" i="8"/>
  <c r="M227" i="8"/>
  <c r="L227" i="8"/>
  <c r="K227" i="8"/>
  <c r="S226" i="8"/>
  <c r="R226" i="8"/>
  <c r="Q226" i="8"/>
  <c r="P226" i="8"/>
  <c r="T226" i="8" s="1"/>
  <c r="M226" i="8"/>
  <c r="L226" i="8"/>
  <c r="K226" i="8"/>
  <c r="S225" i="8"/>
  <c r="R225" i="8"/>
  <c r="Q225" i="8"/>
  <c r="P225" i="8"/>
  <c r="M225" i="8"/>
  <c r="L225" i="8"/>
  <c r="K225" i="8"/>
  <c r="S224" i="8"/>
  <c r="R224" i="8"/>
  <c r="Q224" i="8"/>
  <c r="P224" i="8"/>
  <c r="M224" i="8"/>
  <c r="L224" i="8"/>
  <c r="K224" i="8"/>
  <c r="S223" i="8"/>
  <c r="R223" i="8"/>
  <c r="Q223" i="8"/>
  <c r="P223" i="8"/>
  <c r="M223" i="8"/>
  <c r="L223" i="8"/>
  <c r="K223" i="8"/>
  <c r="S222" i="8"/>
  <c r="R222" i="8"/>
  <c r="Q222" i="8"/>
  <c r="P222" i="8"/>
  <c r="T222" i="8" s="1"/>
  <c r="M222" i="8"/>
  <c r="L222" i="8"/>
  <c r="K222" i="8"/>
  <c r="S221" i="8"/>
  <c r="R221" i="8"/>
  <c r="Q221" i="8"/>
  <c r="P221" i="8"/>
  <c r="M221" i="8"/>
  <c r="L221" i="8"/>
  <c r="K221" i="8"/>
  <c r="S220" i="8"/>
  <c r="R220" i="8"/>
  <c r="Q220" i="8"/>
  <c r="P220" i="8"/>
  <c r="M220" i="8"/>
  <c r="L220" i="8"/>
  <c r="K220" i="8"/>
  <c r="S219" i="8"/>
  <c r="R219" i="8"/>
  <c r="Q219" i="8"/>
  <c r="P219" i="8"/>
  <c r="M219" i="8"/>
  <c r="L219" i="8"/>
  <c r="K219" i="8"/>
  <c r="S218" i="8"/>
  <c r="R218" i="8"/>
  <c r="Q218" i="8"/>
  <c r="P218" i="8"/>
  <c r="T218" i="8" s="1"/>
  <c r="M218" i="8"/>
  <c r="L218" i="8"/>
  <c r="K218" i="8"/>
  <c r="S217" i="8"/>
  <c r="R217" i="8"/>
  <c r="Q217" i="8"/>
  <c r="P217" i="8"/>
  <c r="M217" i="8"/>
  <c r="L217" i="8"/>
  <c r="K217" i="8"/>
  <c r="S216" i="8"/>
  <c r="R216" i="8"/>
  <c r="Q216" i="8"/>
  <c r="P216" i="8"/>
  <c r="M216" i="8"/>
  <c r="L216" i="8"/>
  <c r="K216" i="8"/>
  <c r="S215" i="8"/>
  <c r="R215" i="8"/>
  <c r="Q215" i="8"/>
  <c r="P215" i="8"/>
  <c r="M215" i="8"/>
  <c r="L215" i="8"/>
  <c r="K215" i="8"/>
  <c r="S214" i="8"/>
  <c r="R214" i="8"/>
  <c r="Q214" i="8"/>
  <c r="P214" i="8"/>
  <c r="T214" i="8" s="1"/>
  <c r="M214" i="8"/>
  <c r="L214" i="8"/>
  <c r="K214" i="8"/>
  <c r="S213" i="8"/>
  <c r="R213" i="8"/>
  <c r="Q213" i="8"/>
  <c r="P213" i="8"/>
  <c r="T213" i="8" s="1"/>
  <c r="M213" i="8"/>
  <c r="L213" i="8"/>
  <c r="K213" i="8"/>
  <c r="S212" i="8"/>
  <c r="R212" i="8"/>
  <c r="Q212" i="8"/>
  <c r="P212" i="8"/>
  <c r="T212" i="8" s="1"/>
  <c r="M212" i="8"/>
  <c r="L212" i="8"/>
  <c r="K212" i="8"/>
  <c r="S211" i="8"/>
  <c r="R211" i="8"/>
  <c r="Q211" i="8"/>
  <c r="P211" i="8"/>
  <c r="T211" i="8" s="1"/>
  <c r="M211" i="8"/>
  <c r="L211" i="8"/>
  <c r="K211" i="8"/>
  <c r="S210" i="8"/>
  <c r="R210" i="8"/>
  <c r="Q210" i="8"/>
  <c r="P210" i="8"/>
  <c r="T210" i="8" s="1"/>
  <c r="M210" i="8"/>
  <c r="L210" i="8"/>
  <c r="K210" i="8"/>
  <c r="S209" i="8"/>
  <c r="R209" i="8"/>
  <c r="Q209" i="8"/>
  <c r="P209" i="8"/>
  <c r="T209" i="8" s="1"/>
  <c r="M209" i="8"/>
  <c r="L209" i="8"/>
  <c r="K209" i="8"/>
  <c r="S208" i="8"/>
  <c r="R208" i="8"/>
  <c r="Q208" i="8"/>
  <c r="P208" i="8"/>
  <c r="T208" i="8" s="1"/>
  <c r="M208" i="8"/>
  <c r="L208" i="8"/>
  <c r="K208" i="8"/>
  <c r="S207" i="8"/>
  <c r="R207" i="8"/>
  <c r="Q207" i="8"/>
  <c r="P207" i="8"/>
  <c r="T207" i="8" s="1"/>
  <c r="M207" i="8"/>
  <c r="L207" i="8"/>
  <c r="K207" i="8"/>
  <c r="S206" i="8"/>
  <c r="R206" i="8"/>
  <c r="Q206" i="8"/>
  <c r="P206" i="8"/>
  <c r="T206" i="8" s="1"/>
  <c r="M206" i="8"/>
  <c r="L206" i="8"/>
  <c r="K206" i="8"/>
  <c r="S205" i="8"/>
  <c r="R205" i="8"/>
  <c r="Q205" i="8"/>
  <c r="P205" i="8"/>
  <c r="T205" i="8" s="1"/>
  <c r="M205" i="8"/>
  <c r="L205" i="8"/>
  <c r="K205" i="8"/>
  <c r="S204" i="8"/>
  <c r="R204" i="8"/>
  <c r="Q204" i="8"/>
  <c r="P204" i="8"/>
  <c r="T204" i="8" s="1"/>
  <c r="M204" i="8"/>
  <c r="L204" i="8"/>
  <c r="K204" i="8"/>
  <c r="S203" i="8"/>
  <c r="R203" i="8"/>
  <c r="Q203" i="8"/>
  <c r="P203" i="8"/>
  <c r="T203" i="8" s="1"/>
  <c r="M203" i="8"/>
  <c r="L203" i="8"/>
  <c r="K203" i="8"/>
  <c r="S202" i="8"/>
  <c r="R202" i="8"/>
  <c r="Q202" i="8"/>
  <c r="P202" i="8"/>
  <c r="T202" i="8" s="1"/>
  <c r="M202" i="8"/>
  <c r="L202" i="8"/>
  <c r="K202" i="8"/>
  <c r="S201" i="8"/>
  <c r="R201" i="8"/>
  <c r="Q201" i="8"/>
  <c r="P201" i="8"/>
  <c r="T201" i="8" s="1"/>
  <c r="M201" i="8"/>
  <c r="L201" i="8"/>
  <c r="K201" i="8"/>
  <c r="S200" i="8"/>
  <c r="R200" i="8"/>
  <c r="Q200" i="8"/>
  <c r="P200" i="8"/>
  <c r="T200" i="8" s="1"/>
  <c r="M200" i="8"/>
  <c r="L200" i="8"/>
  <c r="K200" i="8"/>
  <c r="S199" i="8"/>
  <c r="R199" i="8"/>
  <c r="Q199" i="8"/>
  <c r="P199" i="8"/>
  <c r="T199" i="8" s="1"/>
  <c r="M199" i="8"/>
  <c r="L199" i="8"/>
  <c r="K199" i="8"/>
  <c r="S198" i="8"/>
  <c r="R198" i="8"/>
  <c r="Q198" i="8"/>
  <c r="P198" i="8"/>
  <c r="T198" i="8" s="1"/>
  <c r="M198" i="8"/>
  <c r="L198" i="8"/>
  <c r="K198" i="8"/>
  <c r="S197" i="8"/>
  <c r="R197" i="8"/>
  <c r="Q197" i="8"/>
  <c r="P197" i="8"/>
  <c r="T197" i="8" s="1"/>
  <c r="M197" i="8"/>
  <c r="L197" i="8"/>
  <c r="K197" i="8"/>
  <c r="S196" i="8"/>
  <c r="R196" i="8"/>
  <c r="Q196" i="8"/>
  <c r="P196" i="8"/>
  <c r="T196" i="8" s="1"/>
  <c r="M196" i="8"/>
  <c r="L196" i="8"/>
  <c r="K196" i="8"/>
  <c r="S195" i="8"/>
  <c r="R195" i="8"/>
  <c r="Q195" i="8"/>
  <c r="P195" i="8"/>
  <c r="T195" i="8" s="1"/>
  <c r="M195" i="8"/>
  <c r="L195" i="8"/>
  <c r="K195" i="8"/>
  <c r="S194" i="8"/>
  <c r="R194" i="8"/>
  <c r="Q194" i="8"/>
  <c r="P194" i="8"/>
  <c r="T194" i="8" s="1"/>
  <c r="M194" i="8"/>
  <c r="L194" i="8"/>
  <c r="K194" i="8"/>
  <c r="S193" i="8"/>
  <c r="R193" i="8"/>
  <c r="Q193" i="8"/>
  <c r="P193" i="8"/>
  <c r="T193" i="8" s="1"/>
  <c r="M193" i="8"/>
  <c r="L193" i="8"/>
  <c r="K193" i="8"/>
  <c r="S192" i="8"/>
  <c r="R192" i="8"/>
  <c r="Q192" i="8"/>
  <c r="P192" i="8"/>
  <c r="T192" i="8" s="1"/>
  <c r="M192" i="8"/>
  <c r="L192" i="8"/>
  <c r="K192" i="8"/>
  <c r="S191" i="8"/>
  <c r="R191" i="8"/>
  <c r="Q191" i="8"/>
  <c r="P191" i="8"/>
  <c r="T191" i="8" s="1"/>
  <c r="M191" i="8"/>
  <c r="L191" i="8"/>
  <c r="K191" i="8"/>
  <c r="S190" i="8"/>
  <c r="R190" i="8"/>
  <c r="Q190" i="8"/>
  <c r="P190" i="8"/>
  <c r="M190" i="8"/>
  <c r="L190" i="8"/>
  <c r="K190" i="8"/>
  <c r="S189" i="8"/>
  <c r="R189" i="8"/>
  <c r="Q189" i="8"/>
  <c r="P189" i="8"/>
  <c r="M189" i="8"/>
  <c r="L189" i="8"/>
  <c r="K189" i="8"/>
  <c r="S188" i="8"/>
  <c r="R188" i="8"/>
  <c r="Q188" i="8"/>
  <c r="P188" i="8"/>
  <c r="T188" i="8" s="1"/>
  <c r="M188" i="8"/>
  <c r="L188" i="8"/>
  <c r="K188" i="8"/>
  <c r="S187" i="8"/>
  <c r="R187" i="8"/>
  <c r="Q187" i="8"/>
  <c r="P187" i="8"/>
  <c r="M187" i="8"/>
  <c r="L187" i="8"/>
  <c r="K187" i="8"/>
  <c r="S186" i="8"/>
  <c r="R186" i="8"/>
  <c r="Q186" i="8"/>
  <c r="P186" i="8"/>
  <c r="T186" i="8" s="1"/>
  <c r="M186" i="8"/>
  <c r="L186" i="8"/>
  <c r="K186" i="8"/>
  <c r="S185" i="8"/>
  <c r="R185" i="8"/>
  <c r="Q185" i="8"/>
  <c r="P185" i="8"/>
  <c r="M185" i="8"/>
  <c r="L185" i="8"/>
  <c r="K185" i="8"/>
  <c r="S184" i="8"/>
  <c r="R184" i="8"/>
  <c r="Q184" i="8"/>
  <c r="P184" i="8"/>
  <c r="T184" i="8" s="1"/>
  <c r="M184" i="8"/>
  <c r="L184" i="8"/>
  <c r="K184" i="8"/>
  <c r="S183" i="8"/>
  <c r="R183" i="8"/>
  <c r="Q183" i="8"/>
  <c r="P183" i="8"/>
  <c r="M183" i="8"/>
  <c r="L183" i="8"/>
  <c r="K183" i="8"/>
  <c r="S182" i="8"/>
  <c r="R182" i="8"/>
  <c r="Q182" i="8"/>
  <c r="P182" i="8"/>
  <c r="T182" i="8" s="1"/>
  <c r="M182" i="8"/>
  <c r="L182" i="8"/>
  <c r="K182" i="8"/>
  <c r="S181" i="8"/>
  <c r="R181" i="8"/>
  <c r="Q181" i="8"/>
  <c r="P181" i="8"/>
  <c r="M181" i="8"/>
  <c r="L181" i="8"/>
  <c r="K181" i="8"/>
  <c r="S180" i="8"/>
  <c r="R180" i="8"/>
  <c r="Q180" i="8"/>
  <c r="P180" i="8"/>
  <c r="T180" i="8" s="1"/>
  <c r="M180" i="8"/>
  <c r="L180" i="8"/>
  <c r="K180" i="8"/>
  <c r="S179" i="8"/>
  <c r="R179" i="8"/>
  <c r="Q179" i="8"/>
  <c r="P179" i="8"/>
  <c r="M179" i="8"/>
  <c r="L179" i="8"/>
  <c r="K179" i="8"/>
  <c r="S178" i="8"/>
  <c r="R178" i="8"/>
  <c r="Q178" i="8"/>
  <c r="P178" i="8"/>
  <c r="T178" i="8" s="1"/>
  <c r="M178" i="8"/>
  <c r="L178" i="8"/>
  <c r="K178" i="8"/>
  <c r="S177" i="8"/>
  <c r="R177" i="8"/>
  <c r="Q177" i="8"/>
  <c r="P177" i="8"/>
  <c r="M177" i="8"/>
  <c r="L177" i="8"/>
  <c r="K177" i="8"/>
  <c r="S176" i="8"/>
  <c r="R176" i="8"/>
  <c r="Q176" i="8"/>
  <c r="P176" i="8"/>
  <c r="T176" i="8" s="1"/>
  <c r="M176" i="8"/>
  <c r="L176" i="8"/>
  <c r="K176" i="8"/>
  <c r="S175" i="8"/>
  <c r="R175" i="8"/>
  <c r="Q175" i="8"/>
  <c r="P175" i="8"/>
  <c r="M175" i="8"/>
  <c r="L175" i="8"/>
  <c r="K175" i="8"/>
  <c r="S174" i="8"/>
  <c r="R174" i="8"/>
  <c r="Q174" i="8"/>
  <c r="P174" i="8"/>
  <c r="T174" i="8" s="1"/>
  <c r="M174" i="8"/>
  <c r="L174" i="8"/>
  <c r="K174" i="8"/>
  <c r="S173" i="8"/>
  <c r="R173" i="8"/>
  <c r="Q173" i="8"/>
  <c r="P173" i="8"/>
  <c r="M173" i="8"/>
  <c r="L173" i="8"/>
  <c r="K173" i="8"/>
  <c r="S172" i="8"/>
  <c r="R172" i="8"/>
  <c r="Q172" i="8"/>
  <c r="P172" i="8"/>
  <c r="T172" i="8" s="1"/>
  <c r="M172" i="8"/>
  <c r="L172" i="8"/>
  <c r="K172" i="8"/>
  <c r="S171" i="8"/>
  <c r="R171" i="8"/>
  <c r="Q171" i="8"/>
  <c r="P171" i="8"/>
  <c r="M171" i="8"/>
  <c r="L171" i="8"/>
  <c r="K171" i="8"/>
  <c r="S170" i="8"/>
  <c r="R170" i="8"/>
  <c r="Q170" i="8"/>
  <c r="P170" i="8"/>
  <c r="M170" i="8"/>
  <c r="L170" i="8"/>
  <c r="K170" i="8"/>
  <c r="S169" i="8"/>
  <c r="R169" i="8"/>
  <c r="Q169" i="8"/>
  <c r="P169" i="8"/>
  <c r="M169" i="8"/>
  <c r="L169" i="8"/>
  <c r="K169" i="8"/>
  <c r="S168" i="8"/>
  <c r="R168" i="8"/>
  <c r="Q168" i="8"/>
  <c r="P168" i="8"/>
  <c r="T168" i="8" s="1"/>
  <c r="M168" i="8"/>
  <c r="L168" i="8"/>
  <c r="K168" i="8"/>
  <c r="S167" i="8"/>
  <c r="R167" i="8"/>
  <c r="Q167" i="8"/>
  <c r="P167" i="8"/>
  <c r="M167" i="8"/>
  <c r="L167" i="8"/>
  <c r="K167" i="8"/>
  <c r="S166" i="8"/>
  <c r="R166" i="8"/>
  <c r="Q166" i="8"/>
  <c r="P166" i="8"/>
  <c r="M166" i="8"/>
  <c r="L166" i="8"/>
  <c r="K166" i="8"/>
  <c r="S165" i="8"/>
  <c r="R165" i="8"/>
  <c r="Q165" i="8"/>
  <c r="P165" i="8"/>
  <c r="M165" i="8"/>
  <c r="L165" i="8"/>
  <c r="K165" i="8"/>
  <c r="S164" i="8"/>
  <c r="R164" i="8"/>
  <c r="Q164" i="8"/>
  <c r="P164" i="8"/>
  <c r="T164" i="8" s="1"/>
  <c r="M164" i="8"/>
  <c r="L164" i="8"/>
  <c r="K164" i="8"/>
  <c r="S163" i="8"/>
  <c r="R163" i="8"/>
  <c r="Q163" i="8"/>
  <c r="P163" i="8"/>
  <c r="M163" i="8"/>
  <c r="L163" i="8"/>
  <c r="K163" i="8"/>
  <c r="S162" i="8"/>
  <c r="R162" i="8"/>
  <c r="Q162" i="8"/>
  <c r="P162" i="8"/>
  <c r="M162" i="8"/>
  <c r="L162" i="8"/>
  <c r="K162" i="8"/>
  <c r="S161" i="8"/>
  <c r="R161" i="8"/>
  <c r="Q161" i="8"/>
  <c r="P161" i="8"/>
  <c r="M161" i="8"/>
  <c r="L161" i="8"/>
  <c r="K161" i="8"/>
  <c r="S160" i="8"/>
  <c r="R160" i="8"/>
  <c r="Q160" i="8"/>
  <c r="P160" i="8"/>
  <c r="T160" i="8" s="1"/>
  <c r="M160" i="8"/>
  <c r="L160" i="8"/>
  <c r="K160" i="8"/>
  <c r="S159" i="8"/>
  <c r="R159" i="8"/>
  <c r="Q159" i="8"/>
  <c r="P159" i="8"/>
  <c r="M159" i="8"/>
  <c r="L159" i="8"/>
  <c r="K159" i="8"/>
  <c r="S158" i="8"/>
  <c r="R158" i="8"/>
  <c r="Q158" i="8"/>
  <c r="P158" i="8"/>
  <c r="M158" i="8"/>
  <c r="L158" i="8"/>
  <c r="K158" i="8"/>
  <c r="S157" i="8"/>
  <c r="R157" i="8"/>
  <c r="Q157" i="8"/>
  <c r="P157" i="8"/>
  <c r="M157" i="8"/>
  <c r="L157" i="8"/>
  <c r="K157" i="8"/>
  <c r="S156" i="8"/>
  <c r="R156" i="8"/>
  <c r="Q156" i="8"/>
  <c r="P156" i="8"/>
  <c r="T156" i="8" s="1"/>
  <c r="M156" i="8"/>
  <c r="L156" i="8"/>
  <c r="K156" i="8"/>
  <c r="S155" i="8"/>
  <c r="R155" i="8"/>
  <c r="Q155" i="8"/>
  <c r="P155" i="8"/>
  <c r="M155" i="8"/>
  <c r="L155" i="8"/>
  <c r="K155" i="8"/>
  <c r="S154" i="8"/>
  <c r="R154" i="8"/>
  <c r="Q154" i="8"/>
  <c r="P154" i="8"/>
  <c r="M154" i="8"/>
  <c r="L154" i="8"/>
  <c r="K154" i="8"/>
  <c r="S153" i="8"/>
  <c r="R153" i="8"/>
  <c r="Q153" i="8"/>
  <c r="P153" i="8"/>
  <c r="M153" i="8"/>
  <c r="L153" i="8"/>
  <c r="K153" i="8"/>
  <c r="S152" i="8"/>
  <c r="R152" i="8"/>
  <c r="Q152" i="8"/>
  <c r="P152" i="8"/>
  <c r="T152" i="8" s="1"/>
  <c r="M152" i="8"/>
  <c r="L152" i="8"/>
  <c r="K152" i="8"/>
  <c r="S151" i="8"/>
  <c r="R151" i="8"/>
  <c r="Q151" i="8"/>
  <c r="P151" i="8"/>
  <c r="M151" i="8"/>
  <c r="L151" i="8"/>
  <c r="K151" i="8"/>
  <c r="S150" i="8"/>
  <c r="R150" i="8"/>
  <c r="Q150" i="8"/>
  <c r="P150" i="8"/>
  <c r="M150" i="8"/>
  <c r="L150" i="8"/>
  <c r="K150" i="8"/>
  <c r="S149" i="8"/>
  <c r="R149" i="8"/>
  <c r="Q149" i="8"/>
  <c r="P149" i="8"/>
  <c r="M149" i="8"/>
  <c r="L149" i="8"/>
  <c r="K149" i="8"/>
  <c r="S148" i="8"/>
  <c r="R148" i="8"/>
  <c r="Q148" i="8"/>
  <c r="P148" i="8"/>
  <c r="T148" i="8" s="1"/>
  <c r="M148" i="8"/>
  <c r="L148" i="8"/>
  <c r="K148" i="8"/>
  <c r="S147" i="8"/>
  <c r="R147" i="8"/>
  <c r="Q147" i="8"/>
  <c r="P147" i="8"/>
  <c r="M147" i="8"/>
  <c r="L147" i="8"/>
  <c r="K147" i="8"/>
  <c r="S146" i="8"/>
  <c r="R146" i="8"/>
  <c r="Q146" i="8"/>
  <c r="P146" i="8"/>
  <c r="M146" i="8"/>
  <c r="L146" i="8"/>
  <c r="K146" i="8"/>
  <c r="S145" i="8"/>
  <c r="R145" i="8"/>
  <c r="Q145" i="8"/>
  <c r="P145" i="8"/>
  <c r="M145" i="8"/>
  <c r="L145" i="8"/>
  <c r="K145" i="8"/>
  <c r="S144" i="8"/>
  <c r="R144" i="8"/>
  <c r="Q144" i="8"/>
  <c r="P144" i="8"/>
  <c r="T144" i="8" s="1"/>
  <c r="M144" i="8"/>
  <c r="L144" i="8"/>
  <c r="K144" i="8"/>
  <c r="S143" i="8"/>
  <c r="R143" i="8"/>
  <c r="Q143" i="8"/>
  <c r="P143" i="8"/>
  <c r="M143" i="8"/>
  <c r="L143" i="8"/>
  <c r="K143" i="8"/>
  <c r="S142" i="8"/>
  <c r="R142" i="8"/>
  <c r="Q142" i="8"/>
  <c r="P142" i="8"/>
  <c r="M142" i="8"/>
  <c r="L142" i="8"/>
  <c r="K142" i="8"/>
  <c r="S141" i="8"/>
  <c r="R141" i="8"/>
  <c r="Q141" i="8"/>
  <c r="P141" i="8"/>
  <c r="M141" i="8"/>
  <c r="L141" i="8"/>
  <c r="K141" i="8"/>
  <c r="S140" i="8"/>
  <c r="R140" i="8"/>
  <c r="Q140" i="8"/>
  <c r="P140" i="8"/>
  <c r="T140" i="8" s="1"/>
  <c r="M140" i="8"/>
  <c r="L140" i="8"/>
  <c r="K140" i="8"/>
  <c r="S139" i="8"/>
  <c r="R139" i="8"/>
  <c r="Q139" i="8"/>
  <c r="P139" i="8"/>
  <c r="M139" i="8"/>
  <c r="L139" i="8"/>
  <c r="K139" i="8"/>
  <c r="S138" i="8"/>
  <c r="R138" i="8"/>
  <c r="Q138" i="8"/>
  <c r="P138" i="8"/>
  <c r="T138" i="8" s="1"/>
  <c r="M138" i="8"/>
  <c r="L138" i="8"/>
  <c r="K138" i="8"/>
  <c r="S137" i="8"/>
  <c r="R137" i="8"/>
  <c r="Q137" i="8"/>
  <c r="P137" i="8"/>
  <c r="T137" i="8" s="1"/>
  <c r="M137" i="8"/>
  <c r="L137" i="8"/>
  <c r="K137" i="8"/>
  <c r="S136" i="8"/>
  <c r="R136" i="8"/>
  <c r="Q136" i="8"/>
  <c r="P136" i="8"/>
  <c r="T136" i="8" s="1"/>
  <c r="M136" i="8"/>
  <c r="L136" i="8"/>
  <c r="K136" i="8"/>
  <c r="S135" i="8"/>
  <c r="R135" i="8"/>
  <c r="Q135" i="8"/>
  <c r="P135" i="8"/>
  <c r="T135" i="8" s="1"/>
  <c r="M135" i="8"/>
  <c r="L135" i="8"/>
  <c r="K135" i="8"/>
  <c r="S134" i="8"/>
  <c r="R134" i="8"/>
  <c r="Q134" i="8"/>
  <c r="P134" i="8"/>
  <c r="T134" i="8" s="1"/>
  <c r="M134" i="8"/>
  <c r="L134" i="8"/>
  <c r="K134" i="8"/>
  <c r="S133" i="8"/>
  <c r="R133" i="8"/>
  <c r="Q133" i="8"/>
  <c r="P133" i="8"/>
  <c r="T133" i="8" s="1"/>
  <c r="M133" i="8"/>
  <c r="L133" i="8"/>
  <c r="K133" i="8"/>
  <c r="S132" i="8"/>
  <c r="R132" i="8"/>
  <c r="Q132" i="8"/>
  <c r="P132" i="8"/>
  <c r="T132" i="8" s="1"/>
  <c r="M132" i="8"/>
  <c r="L132" i="8"/>
  <c r="K132" i="8"/>
  <c r="S131" i="8"/>
  <c r="R131" i="8"/>
  <c r="Q131" i="8"/>
  <c r="P131" i="8"/>
  <c r="T131" i="8" s="1"/>
  <c r="M131" i="8"/>
  <c r="L131" i="8"/>
  <c r="K131" i="8"/>
  <c r="S130" i="8"/>
  <c r="R130" i="8"/>
  <c r="Q130" i="8"/>
  <c r="P130" i="8"/>
  <c r="T130" i="8" s="1"/>
  <c r="M130" i="8"/>
  <c r="L130" i="8"/>
  <c r="K130" i="8"/>
  <c r="S129" i="8"/>
  <c r="R129" i="8"/>
  <c r="Q129" i="8"/>
  <c r="P129" i="8"/>
  <c r="T129" i="8" s="1"/>
  <c r="M129" i="8"/>
  <c r="L129" i="8"/>
  <c r="K129" i="8"/>
  <c r="S128" i="8"/>
  <c r="R128" i="8"/>
  <c r="Q128" i="8"/>
  <c r="P128" i="8"/>
  <c r="T128" i="8" s="1"/>
  <c r="M128" i="8"/>
  <c r="L128" i="8"/>
  <c r="K128" i="8"/>
  <c r="S127" i="8"/>
  <c r="R127" i="8"/>
  <c r="Q127" i="8"/>
  <c r="P127" i="8"/>
  <c r="T127" i="8" s="1"/>
  <c r="M127" i="8"/>
  <c r="L127" i="8"/>
  <c r="K127" i="8"/>
  <c r="S126" i="8"/>
  <c r="R126" i="8"/>
  <c r="Q126" i="8"/>
  <c r="P126" i="8"/>
  <c r="T126" i="8" s="1"/>
  <c r="M126" i="8"/>
  <c r="L126" i="8"/>
  <c r="K126" i="8"/>
  <c r="S125" i="8"/>
  <c r="R125" i="8"/>
  <c r="Q125" i="8"/>
  <c r="P125" i="8"/>
  <c r="T125" i="8" s="1"/>
  <c r="M125" i="8"/>
  <c r="L125" i="8"/>
  <c r="K125" i="8"/>
  <c r="S124" i="8"/>
  <c r="R124" i="8"/>
  <c r="Q124" i="8"/>
  <c r="P124" i="8"/>
  <c r="T124" i="8" s="1"/>
  <c r="M124" i="8"/>
  <c r="L124" i="8"/>
  <c r="K124" i="8"/>
  <c r="S123" i="8"/>
  <c r="R123" i="8"/>
  <c r="Q123" i="8"/>
  <c r="P123" i="8"/>
  <c r="T123" i="8" s="1"/>
  <c r="M123" i="8"/>
  <c r="L123" i="8"/>
  <c r="K123" i="8"/>
  <c r="S122" i="8"/>
  <c r="R122" i="8"/>
  <c r="Q122" i="8"/>
  <c r="P122" i="8"/>
  <c r="T122" i="8" s="1"/>
  <c r="M122" i="8"/>
  <c r="L122" i="8"/>
  <c r="K122" i="8"/>
  <c r="S121" i="8"/>
  <c r="R121" i="8"/>
  <c r="Q121" i="8"/>
  <c r="P121" i="8"/>
  <c r="T121" i="8" s="1"/>
  <c r="M121" i="8"/>
  <c r="L121" i="8"/>
  <c r="K121" i="8"/>
  <c r="S120" i="8"/>
  <c r="R120" i="8"/>
  <c r="Q120" i="8"/>
  <c r="P120" i="8"/>
  <c r="T120" i="8" s="1"/>
  <c r="M120" i="8"/>
  <c r="L120" i="8"/>
  <c r="K120" i="8"/>
  <c r="S119" i="8"/>
  <c r="R119" i="8"/>
  <c r="Q119" i="8"/>
  <c r="P119" i="8"/>
  <c r="T119" i="8" s="1"/>
  <c r="M119" i="8"/>
  <c r="L119" i="8"/>
  <c r="K119" i="8"/>
  <c r="S118" i="8"/>
  <c r="R118" i="8"/>
  <c r="Q118" i="8"/>
  <c r="P118" i="8"/>
  <c r="T118" i="8" s="1"/>
  <c r="M118" i="8"/>
  <c r="L118" i="8"/>
  <c r="K118" i="8"/>
  <c r="S117" i="8"/>
  <c r="R117" i="8"/>
  <c r="Q117" i="8"/>
  <c r="P117" i="8"/>
  <c r="T117" i="8" s="1"/>
  <c r="M117" i="8"/>
  <c r="L117" i="8"/>
  <c r="K117" i="8"/>
  <c r="S116" i="8"/>
  <c r="R116" i="8"/>
  <c r="Q116" i="8"/>
  <c r="P116" i="8"/>
  <c r="T116" i="8" s="1"/>
  <c r="M116" i="8"/>
  <c r="L116" i="8"/>
  <c r="K116" i="8"/>
  <c r="S115" i="8"/>
  <c r="R115" i="8"/>
  <c r="Q115" i="8"/>
  <c r="P115" i="8"/>
  <c r="T115" i="8" s="1"/>
  <c r="M115" i="8"/>
  <c r="L115" i="8"/>
  <c r="K115" i="8"/>
  <c r="S114" i="8"/>
  <c r="R114" i="8"/>
  <c r="Q114" i="8"/>
  <c r="P114" i="8"/>
  <c r="T114" i="8" s="1"/>
  <c r="M114" i="8"/>
  <c r="L114" i="8"/>
  <c r="K114" i="8"/>
  <c r="S113" i="8"/>
  <c r="R113" i="8"/>
  <c r="Q113" i="8"/>
  <c r="P113" i="8"/>
  <c r="T113" i="8" s="1"/>
  <c r="M113" i="8"/>
  <c r="L113" i="8"/>
  <c r="K113" i="8"/>
  <c r="S112" i="8"/>
  <c r="R112" i="8"/>
  <c r="Q112" i="8"/>
  <c r="P112" i="8"/>
  <c r="T112" i="8" s="1"/>
  <c r="M112" i="8"/>
  <c r="L112" i="8"/>
  <c r="K112" i="8"/>
  <c r="S111" i="8"/>
  <c r="R111" i="8"/>
  <c r="Q111" i="8"/>
  <c r="P111" i="8"/>
  <c r="T111" i="8" s="1"/>
  <c r="M111" i="8"/>
  <c r="L111" i="8"/>
  <c r="K111" i="8"/>
  <c r="S110" i="8"/>
  <c r="R110" i="8"/>
  <c r="Q110" i="8"/>
  <c r="P110" i="8"/>
  <c r="T110" i="8" s="1"/>
  <c r="M110" i="8"/>
  <c r="L110" i="8"/>
  <c r="K110" i="8"/>
  <c r="S109" i="8"/>
  <c r="R109" i="8"/>
  <c r="Q109" i="8"/>
  <c r="P109" i="8"/>
  <c r="T109" i="8" s="1"/>
  <c r="M109" i="8"/>
  <c r="L109" i="8"/>
  <c r="K109" i="8"/>
  <c r="S108" i="8"/>
  <c r="R108" i="8"/>
  <c r="Q108" i="8"/>
  <c r="P108" i="8"/>
  <c r="T108" i="8" s="1"/>
  <c r="M108" i="8"/>
  <c r="L108" i="8"/>
  <c r="K108" i="8"/>
  <c r="S107" i="8"/>
  <c r="R107" i="8"/>
  <c r="Q107" i="8"/>
  <c r="P107" i="8"/>
  <c r="T107" i="8" s="1"/>
  <c r="M107" i="8"/>
  <c r="L107" i="8"/>
  <c r="K107" i="8"/>
  <c r="S106" i="8"/>
  <c r="R106" i="8"/>
  <c r="Q106" i="8"/>
  <c r="P106" i="8"/>
  <c r="T106" i="8" s="1"/>
  <c r="M106" i="8"/>
  <c r="L106" i="8"/>
  <c r="K106" i="8"/>
  <c r="S105" i="8"/>
  <c r="R105" i="8"/>
  <c r="Q105" i="8"/>
  <c r="P105" i="8"/>
  <c r="T105" i="8" s="1"/>
  <c r="M105" i="8"/>
  <c r="L105" i="8"/>
  <c r="K105" i="8"/>
  <c r="S104" i="8"/>
  <c r="R104" i="8"/>
  <c r="Q104" i="8"/>
  <c r="P104" i="8"/>
  <c r="T104" i="8" s="1"/>
  <c r="M104" i="8"/>
  <c r="L104" i="8"/>
  <c r="K104" i="8"/>
  <c r="S103" i="8"/>
  <c r="R103" i="8"/>
  <c r="Q103" i="8"/>
  <c r="P103" i="8"/>
  <c r="T103" i="8" s="1"/>
  <c r="M103" i="8"/>
  <c r="L103" i="8"/>
  <c r="K103" i="8"/>
  <c r="S102" i="8"/>
  <c r="R102" i="8"/>
  <c r="Q102" i="8"/>
  <c r="P102" i="8"/>
  <c r="T102" i="8" s="1"/>
  <c r="M102" i="8"/>
  <c r="L102" i="8"/>
  <c r="K102" i="8"/>
  <c r="S101" i="8"/>
  <c r="R101" i="8"/>
  <c r="Q101" i="8"/>
  <c r="P101" i="8"/>
  <c r="T101" i="8" s="1"/>
  <c r="M101" i="8"/>
  <c r="L101" i="8"/>
  <c r="K101" i="8"/>
  <c r="S100" i="8"/>
  <c r="R100" i="8"/>
  <c r="Q100" i="8"/>
  <c r="P100" i="8"/>
  <c r="T100" i="8" s="1"/>
  <c r="M100" i="8"/>
  <c r="L100" i="8"/>
  <c r="K100" i="8"/>
  <c r="S99" i="8"/>
  <c r="R99" i="8"/>
  <c r="Q99" i="8"/>
  <c r="P99" i="8"/>
  <c r="T99" i="8" s="1"/>
  <c r="M99" i="8"/>
  <c r="L99" i="8"/>
  <c r="K99" i="8"/>
  <c r="S98" i="8"/>
  <c r="R98" i="8"/>
  <c r="Q98" i="8"/>
  <c r="P98" i="8"/>
  <c r="T98" i="8" s="1"/>
  <c r="M98" i="8"/>
  <c r="L98" i="8"/>
  <c r="K98" i="8"/>
  <c r="S97" i="8"/>
  <c r="R97" i="8"/>
  <c r="Q97" i="8"/>
  <c r="P97" i="8"/>
  <c r="T97" i="8" s="1"/>
  <c r="M97" i="8"/>
  <c r="L97" i="8"/>
  <c r="K97" i="8"/>
  <c r="S96" i="8"/>
  <c r="R96" i="8"/>
  <c r="Q96" i="8"/>
  <c r="P96" i="8"/>
  <c r="T96" i="8" s="1"/>
  <c r="M96" i="8"/>
  <c r="L96" i="8"/>
  <c r="K96" i="8"/>
  <c r="S95" i="8"/>
  <c r="R95" i="8"/>
  <c r="Q95" i="8"/>
  <c r="P95" i="8"/>
  <c r="T95" i="8" s="1"/>
  <c r="M95" i="8"/>
  <c r="L95" i="8"/>
  <c r="K95" i="8"/>
  <c r="S94" i="8"/>
  <c r="R94" i="8"/>
  <c r="Q94" i="8"/>
  <c r="P94" i="8"/>
  <c r="T94" i="8" s="1"/>
  <c r="M94" i="8"/>
  <c r="L94" i="8"/>
  <c r="K94" i="8"/>
  <c r="S93" i="8"/>
  <c r="R93" i="8"/>
  <c r="Q93" i="8"/>
  <c r="P93" i="8"/>
  <c r="T93" i="8" s="1"/>
  <c r="M93" i="8"/>
  <c r="L93" i="8"/>
  <c r="K93" i="8"/>
  <c r="S92" i="8"/>
  <c r="R92" i="8"/>
  <c r="Q92" i="8"/>
  <c r="P92" i="8"/>
  <c r="T92" i="8" s="1"/>
  <c r="M92" i="8"/>
  <c r="L92" i="8"/>
  <c r="K92" i="8"/>
  <c r="S91" i="8"/>
  <c r="R91" i="8"/>
  <c r="Q91" i="8"/>
  <c r="P91" i="8"/>
  <c r="T91" i="8" s="1"/>
  <c r="M91" i="8"/>
  <c r="L91" i="8"/>
  <c r="K91" i="8"/>
  <c r="S90" i="8"/>
  <c r="R90" i="8"/>
  <c r="Q90" i="8"/>
  <c r="P90" i="8"/>
  <c r="T90" i="8" s="1"/>
  <c r="M90" i="8"/>
  <c r="L90" i="8"/>
  <c r="K90" i="8"/>
  <c r="S89" i="8"/>
  <c r="R89" i="8"/>
  <c r="Q89" i="8"/>
  <c r="P89" i="8"/>
  <c r="T89" i="8" s="1"/>
  <c r="M89" i="8"/>
  <c r="L89" i="8"/>
  <c r="K89" i="8"/>
  <c r="S88" i="8"/>
  <c r="R88" i="8"/>
  <c r="Q88" i="8"/>
  <c r="P88" i="8"/>
  <c r="T88" i="8" s="1"/>
  <c r="M88" i="8"/>
  <c r="L88" i="8"/>
  <c r="K88" i="8"/>
  <c r="S87" i="8"/>
  <c r="R87" i="8"/>
  <c r="Q87" i="8"/>
  <c r="P87" i="8"/>
  <c r="T87" i="8" s="1"/>
  <c r="M87" i="8"/>
  <c r="L87" i="8"/>
  <c r="K87" i="8"/>
  <c r="S86" i="8"/>
  <c r="R86" i="8"/>
  <c r="Q86" i="8"/>
  <c r="P86" i="8"/>
  <c r="T86" i="8" s="1"/>
  <c r="M86" i="8"/>
  <c r="L86" i="8"/>
  <c r="K86" i="8"/>
  <c r="S85" i="8"/>
  <c r="R85" i="8"/>
  <c r="Q85" i="8"/>
  <c r="P85" i="8"/>
  <c r="T85" i="8" s="1"/>
  <c r="M85" i="8"/>
  <c r="L85" i="8"/>
  <c r="K85" i="8"/>
  <c r="S84" i="8"/>
  <c r="R84" i="8"/>
  <c r="Q84" i="8"/>
  <c r="P84" i="8"/>
  <c r="T84" i="8" s="1"/>
  <c r="M84" i="8"/>
  <c r="L84" i="8"/>
  <c r="K84" i="8"/>
  <c r="S83" i="8"/>
  <c r="R83" i="8"/>
  <c r="Q83" i="8"/>
  <c r="P83" i="8"/>
  <c r="T83" i="8" s="1"/>
  <c r="M83" i="8"/>
  <c r="L83" i="8"/>
  <c r="K83" i="8"/>
  <c r="S82" i="8"/>
  <c r="R82" i="8"/>
  <c r="Q82" i="8"/>
  <c r="P82" i="8"/>
  <c r="T82" i="8" s="1"/>
  <c r="M82" i="8"/>
  <c r="L82" i="8"/>
  <c r="K82" i="8"/>
  <c r="S81" i="8"/>
  <c r="R81" i="8"/>
  <c r="Q81" i="8"/>
  <c r="P81" i="8"/>
  <c r="T81" i="8" s="1"/>
  <c r="M81" i="8"/>
  <c r="L81" i="8"/>
  <c r="K81" i="8"/>
  <c r="S80" i="8"/>
  <c r="R80" i="8"/>
  <c r="Q80" i="8"/>
  <c r="P80" i="8"/>
  <c r="T80" i="8" s="1"/>
  <c r="M80" i="8"/>
  <c r="L80" i="8"/>
  <c r="K80" i="8"/>
  <c r="S79" i="8"/>
  <c r="R79" i="8"/>
  <c r="Q79" i="8"/>
  <c r="P79" i="8"/>
  <c r="T79" i="8" s="1"/>
  <c r="M79" i="8"/>
  <c r="L79" i="8"/>
  <c r="K79" i="8"/>
  <c r="S78" i="8"/>
  <c r="R78" i="8"/>
  <c r="Q78" i="8"/>
  <c r="P78" i="8"/>
  <c r="T78" i="8" s="1"/>
  <c r="M78" i="8"/>
  <c r="L78" i="8"/>
  <c r="K78" i="8"/>
  <c r="S77" i="8"/>
  <c r="R77" i="8"/>
  <c r="Q77" i="8"/>
  <c r="P77" i="8"/>
  <c r="T77" i="8" s="1"/>
  <c r="M77" i="8"/>
  <c r="L77" i="8"/>
  <c r="K77" i="8"/>
  <c r="S76" i="8"/>
  <c r="R76" i="8"/>
  <c r="Q76" i="8"/>
  <c r="P76" i="8"/>
  <c r="T76" i="8" s="1"/>
  <c r="M76" i="8"/>
  <c r="L76" i="8"/>
  <c r="K76" i="8"/>
  <c r="S75" i="8"/>
  <c r="R75" i="8"/>
  <c r="Q75" i="8"/>
  <c r="P75" i="8"/>
  <c r="T75" i="8" s="1"/>
  <c r="M75" i="8"/>
  <c r="L75" i="8"/>
  <c r="K75" i="8"/>
  <c r="S74" i="8"/>
  <c r="R74" i="8"/>
  <c r="Q74" i="8"/>
  <c r="P74" i="8"/>
  <c r="T74" i="8" s="1"/>
  <c r="M74" i="8"/>
  <c r="L74" i="8"/>
  <c r="K74" i="8"/>
  <c r="S73" i="8"/>
  <c r="R73" i="8"/>
  <c r="Q73" i="8"/>
  <c r="P73" i="8"/>
  <c r="T73" i="8" s="1"/>
  <c r="M73" i="8"/>
  <c r="L73" i="8"/>
  <c r="K73" i="8"/>
  <c r="S72" i="8"/>
  <c r="R72" i="8"/>
  <c r="Q72" i="8"/>
  <c r="P72" i="8"/>
  <c r="T72" i="8" s="1"/>
  <c r="M72" i="8"/>
  <c r="L72" i="8"/>
  <c r="K72" i="8"/>
  <c r="S71" i="8"/>
  <c r="R71" i="8"/>
  <c r="Q71" i="8"/>
  <c r="P71" i="8"/>
  <c r="T71" i="8" s="1"/>
  <c r="M71" i="8"/>
  <c r="L71" i="8"/>
  <c r="K71" i="8"/>
  <c r="S70" i="8"/>
  <c r="R70" i="8"/>
  <c r="Q70" i="8"/>
  <c r="P70" i="8"/>
  <c r="T70" i="8" s="1"/>
  <c r="M70" i="8"/>
  <c r="L70" i="8"/>
  <c r="K70" i="8"/>
  <c r="S69" i="8"/>
  <c r="R69" i="8"/>
  <c r="Q69" i="8"/>
  <c r="P69" i="8"/>
  <c r="T69" i="8" s="1"/>
  <c r="M69" i="8"/>
  <c r="L69" i="8"/>
  <c r="K69" i="8"/>
  <c r="S68" i="8"/>
  <c r="R68" i="8"/>
  <c r="Q68" i="8"/>
  <c r="P68" i="8"/>
  <c r="T68" i="8" s="1"/>
  <c r="M68" i="8"/>
  <c r="L68" i="8"/>
  <c r="K68" i="8"/>
  <c r="S67" i="8"/>
  <c r="R67" i="8"/>
  <c r="Q67" i="8"/>
  <c r="P67" i="8"/>
  <c r="T67" i="8" s="1"/>
  <c r="M67" i="8"/>
  <c r="L67" i="8"/>
  <c r="K67" i="8"/>
  <c r="S66" i="8"/>
  <c r="R66" i="8"/>
  <c r="Q66" i="8"/>
  <c r="P66" i="8"/>
  <c r="T66" i="8" s="1"/>
  <c r="M66" i="8"/>
  <c r="L66" i="8"/>
  <c r="K66" i="8"/>
  <c r="S65" i="8"/>
  <c r="R65" i="8"/>
  <c r="Q65" i="8"/>
  <c r="P65" i="8"/>
  <c r="T65" i="8" s="1"/>
  <c r="M65" i="8"/>
  <c r="L65" i="8"/>
  <c r="K65" i="8"/>
  <c r="S64" i="8"/>
  <c r="R64" i="8"/>
  <c r="Q64" i="8"/>
  <c r="P64" i="8"/>
  <c r="T64" i="8" s="1"/>
  <c r="M64" i="8"/>
  <c r="L64" i="8"/>
  <c r="K64" i="8"/>
  <c r="S63" i="8"/>
  <c r="R63" i="8"/>
  <c r="Q63" i="8"/>
  <c r="P63" i="8"/>
  <c r="T63" i="8" s="1"/>
  <c r="M63" i="8"/>
  <c r="L63" i="8"/>
  <c r="K63" i="8"/>
  <c r="S62" i="8"/>
  <c r="R62" i="8"/>
  <c r="Q62" i="8"/>
  <c r="P62" i="8"/>
  <c r="T62" i="8" s="1"/>
  <c r="M62" i="8"/>
  <c r="L62" i="8"/>
  <c r="K62" i="8"/>
  <c r="S61" i="8"/>
  <c r="R61" i="8"/>
  <c r="Q61" i="8"/>
  <c r="P61" i="8"/>
  <c r="T61" i="8" s="1"/>
  <c r="M61" i="8"/>
  <c r="L61" i="8"/>
  <c r="K61" i="8"/>
  <c r="S60" i="8"/>
  <c r="R60" i="8"/>
  <c r="Q60" i="8"/>
  <c r="P60" i="8"/>
  <c r="T60" i="8" s="1"/>
  <c r="M60" i="8"/>
  <c r="L60" i="8"/>
  <c r="K60" i="8"/>
  <c r="S59" i="8"/>
  <c r="R59" i="8"/>
  <c r="Q59" i="8"/>
  <c r="P59" i="8"/>
  <c r="T59" i="8" s="1"/>
  <c r="M59" i="8"/>
  <c r="L59" i="8"/>
  <c r="K59" i="8"/>
  <c r="S58" i="8"/>
  <c r="R58" i="8"/>
  <c r="Q58" i="8"/>
  <c r="P58" i="8"/>
  <c r="T58" i="8" s="1"/>
  <c r="M58" i="8"/>
  <c r="L58" i="8"/>
  <c r="K58" i="8"/>
  <c r="S57" i="8"/>
  <c r="R57" i="8"/>
  <c r="Q57" i="8"/>
  <c r="P57" i="8"/>
  <c r="T57" i="8" s="1"/>
  <c r="M57" i="8"/>
  <c r="L57" i="8"/>
  <c r="K57" i="8"/>
  <c r="S56" i="8"/>
  <c r="R56" i="8"/>
  <c r="Q56" i="8"/>
  <c r="P56" i="8"/>
  <c r="T56" i="8" s="1"/>
  <c r="M56" i="8"/>
  <c r="L56" i="8"/>
  <c r="K56" i="8"/>
  <c r="S55" i="8"/>
  <c r="R55" i="8"/>
  <c r="Q55" i="8"/>
  <c r="P55" i="8"/>
  <c r="T55" i="8" s="1"/>
  <c r="M55" i="8"/>
  <c r="L55" i="8"/>
  <c r="K55" i="8"/>
  <c r="S54" i="8"/>
  <c r="R54" i="8"/>
  <c r="Q54" i="8"/>
  <c r="P54" i="8"/>
  <c r="T54" i="8" s="1"/>
  <c r="M54" i="8"/>
  <c r="L54" i="8"/>
  <c r="K54" i="8"/>
  <c r="S53" i="8"/>
  <c r="R53" i="8"/>
  <c r="Q53" i="8"/>
  <c r="P53" i="8"/>
  <c r="T53" i="8" s="1"/>
  <c r="M53" i="8"/>
  <c r="L53" i="8"/>
  <c r="K53" i="8"/>
  <c r="S52" i="8"/>
  <c r="R52" i="8"/>
  <c r="Q52" i="8"/>
  <c r="P52" i="8"/>
  <c r="T52" i="8" s="1"/>
  <c r="M52" i="8"/>
  <c r="L52" i="8"/>
  <c r="K52" i="8"/>
  <c r="S51" i="8"/>
  <c r="R51" i="8"/>
  <c r="Q51" i="8"/>
  <c r="P51" i="8"/>
  <c r="T51" i="8" s="1"/>
  <c r="M51" i="8"/>
  <c r="L51" i="8"/>
  <c r="K51" i="8"/>
  <c r="S50" i="8"/>
  <c r="R50" i="8"/>
  <c r="Q50" i="8"/>
  <c r="P50" i="8"/>
  <c r="T50" i="8" s="1"/>
  <c r="M50" i="8"/>
  <c r="L50" i="8"/>
  <c r="K50" i="8"/>
  <c r="S49" i="8"/>
  <c r="R49" i="8"/>
  <c r="Q49" i="8"/>
  <c r="P49" i="8"/>
  <c r="T49" i="8" s="1"/>
  <c r="M49" i="8"/>
  <c r="L49" i="8"/>
  <c r="K49" i="8"/>
  <c r="S48" i="8"/>
  <c r="R48" i="8"/>
  <c r="Q48" i="8"/>
  <c r="P48" i="8"/>
  <c r="T48" i="8" s="1"/>
  <c r="M48" i="8"/>
  <c r="L48" i="8"/>
  <c r="K48" i="8"/>
  <c r="S47" i="8"/>
  <c r="R47" i="8"/>
  <c r="Q47" i="8"/>
  <c r="P47" i="8"/>
  <c r="T47" i="8" s="1"/>
  <c r="M47" i="8"/>
  <c r="L47" i="8"/>
  <c r="K47" i="8"/>
  <c r="S46" i="8"/>
  <c r="R46" i="8"/>
  <c r="Q46" i="8"/>
  <c r="P46" i="8"/>
  <c r="T46" i="8" s="1"/>
  <c r="M46" i="8"/>
  <c r="L46" i="8"/>
  <c r="K46" i="8"/>
  <c r="S45" i="8"/>
  <c r="R45" i="8"/>
  <c r="Q45" i="8"/>
  <c r="P45" i="8"/>
  <c r="T45" i="8" s="1"/>
  <c r="M45" i="8"/>
  <c r="L45" i="8"/>
  <c r="K45" i="8"/>
  <c r="S44" i="8"/>
  <c r="R44" i="8"/>
  <c r="Q44" i="8"/>
  <c r="P44" i="8"/>
  <c r="T44" i="8" s="1"/>
  <c r="M44" i="8"/>
  <c r="L44" i="8"/>
  <c r="K44" i="8"/>
  <c r="S43" i="8"/>
  <c r="R43" i="8"/>
  <c r="Q43" i="8"/>
  <c r="P43" i="8"/>
  <c r="T43" i="8" s="1"/>
  <c r="M43" i="8"/>
  <c r="L43" i="8"/>
  <c r="K43" i="8"/>
  <c r="S42" i="8"/>
  <c r="R42" i="8"/>
  <c r="Q42" i="8"/>
  <c r="P42" i="8"/>
  <c r="T42" i="8" s="1"/>
  <c r="M42" i="8"/>
  <c r="L42" i="8"/>
  <c r="K42" i="8"/>
  <c r="S41" i="8"/>
  <c r="R41" i="8"/>
  <c r="Q41" i="8"/>
  <c r="P41" i="8"/>
  <c r="T41" i="8" s="1"/>
  <c r="M41" i="8"/>
  <c r="L41" i="8"/>
  <c r="K41" i="8"/>
  <c r="S40" i="8"/>
  <c r="R40" i="8"/>
  <c r="Q40" i="8"/>
  <c r="P40" i="8"/>
  <c r="T40" i="8" s="1"/>
  <c r="M40" i="8"/>
  <c r="L40" i="8"/>
  <c r="K40" i="8"/>
  <c r="S39" i="8"/>
  <c r="R39" i="8"/>
  <c r="Q39" i="8"/>
  <c r="P39" i="8"/>
  <c r="T39" i="8" s="1"/>
  <c r="M39" i="8"/>
  <c r="L39" i="8"/>
  <c r="K39" i="8"/>
  <c r="S38" i="8"/>
  <c r="R38" i="8"/>
  <c r="Q38" i="8"/>
  <c r="P38" i="8"/>
  <c r="T38" i="8" s="1"/>
  <c r="M38" i="8"/>
  <c r="L38" i="8"/>
  <c r="K38" i="8"/>
  <c r="S37" i="8"/>
  <c r="R37" i="8"/>
  <c r="Q37" i="8"/>
  <c r="P37" i="8"/>
  <c r="T37" i="8" s="1"/>
  <c r="M37" i="8"/>
  <c r="L37" i="8"/>
  <c r="K37" i="8"/>
  <c r="S36" i="8"/>
  <c r="R36" i="8"/>
  <c r="Q36" i="8"/>
  <c r="P36" i="8"/>
  <c r="T36" i="8" s="1"/>
  <c r="M36" i="8"/>
  <c r="L36" i="8"/>
  <c r="K36" i="8"/>
  <c r="S35" i="8"/>
  <c r="R35" i="8"/>
  <c r="Q35" i="8"/>
  <c r="P35" i="8"/>
  <c r="T35" i="8" s="1"/>
  <c r="M35" i="8"/>
  <c r="L35" i="8"/>
  <c r="K35" i="8"/>
  <c r="S34" i="8"/>
  <c r="R34" i="8"/>
  <c r="Q34" i="8"/>
  <c r="P34" i="8"/>
  <c r="T34" i="8" s="1"/>
  <c r="M34" i="8"/>
  <c r="L34" i="8"/>
  <c r="K34" i="8"/>
  <c r="S33" i="8"/>
  <c r="R33" i="8"/>
  <c r="Q33" i="8"/>
  <c r="P33" i="8"/>
  <c r="T33" i="8" s="1"/>
  <c r="M33" i="8"/>
  <c r="L33" i="8"/>
  <c r="K33" i="8"/>
  <c r="S32" i="8"/>
  <c r="R32" i="8"/>
  <c r="Q32" i="8"/>
  <c r="P32" i="8"/>
  <c r="T32" i="8" s="1"/>
  <c r="M32" i="8"/>
  <c r="L32" i="8"/>
  <c r="K32" i="8"/>
  <c r="S31" i="8"/>
  <c r="R31" i="8"/>
  <c r="Q31" i="8"/>
  <c r="P31" i="8"/>
  <c r="T31" i="8" s="1"/>
  <c r="M31" i="8"/>
  <c r="L31" i="8"/>
  <c r="K31" i="8"/>
  <c r="S30" i="8"/>
  <c r="R30" i="8"/>
  <c r="Q30" i="8"/>
  <c r="P30" i="8"/>
  <c r="T30" i="8" s="1"/>
  <c r="M30" i="8"/>
  <c r="L30" i="8"/>
  <c r="K30" i="8"/>
  <c r="S29" i="8"/>
  <c r="R29" i="8"/>
  <c r="Q29" i="8"/>
  <c r="P29" i="8"/>
  <c r="T29" i="8" s="1"/>
  <c r="M29" i="8"/>
  <c r="L29" i="8"/>
  <c r="K29" i="8"/>
  <c r="S28" i="8"/>
  <c r="R28" i="8"/>
  <c r="Q28" i="8"/>
  <c r="P28" i="8"/>
  <c r="T28" i="8" s="1"/>
  <c r="M28" i="8"/>
  <c r="L28" i="8"/>
  <c r="K28" i="8"/>
  <c r="S27" i="8"/>
  <c r="R27" i="8"/>
  <c r="Q27" i="8"/>
  <c r="P27" i="8"/>
  <c r="T27" i="8" s="1"/>
  <c r="M27" i="8"/>
  <c r="L27" i="8"/>
  <c r="K27" i="8"/>
  <c r="S26" i="8"/>
  <c r="R26" i="8"/>
  <c r="Q26" i="8"/>
  <c r="P26" i="8"/>
  <c r="T26" i="8" s="1"/>
  <c r="M26" i="8"/>
  <c r="L26" i="8"/>
  <c r="K26" i="8"/>
  <c r="S25" i="8"/>
  <c r="R25" i="8"/>
  <c r="Q25" i="8"/>
  <c r="P25" i="8"/>
  <c r="T25" i="8" s="1"/>
  <c r="M25" i="8"/>
  <c r="L25" i="8"/>
  <c r="K25" i="8"/>
  <c r="S24" i="8"/>
  <c r="R24" i="8"/>
  <c r="Q24" i="8"/>
  <c r="P24" i="8"/>
  <c r="T24" i="8" s="1"/>
  <c r="M24" i="8"/>
  <c r="L24" i="8"/>
  <c r="K24" i="8"/>
  <c r="S23" i="8"/>
  <c r="R23" i="8"/>
  <c r="Q23" i="8"/>
  <c r="P23" i="8"/>
  <c r="T23" i="8" s="1"/>
  <c r="M23" i="8"/>
  <c r="L23" i="8"/>
  <c r="K23" i="8"/>
  <c r="S22" i="8"/>
  <c r="R22" i="8"/>
  <c r="Q22" i="8"/>
  <c r="P22" i="8"/>
  <c r="T22" i="8" s="1"/>
  <c r="M22" i="8"/>
  <c r="L22" i="8"/>
  <c r="K22" i="8"/>
  <c r="S21" i="8"/>
  <c r="R21" i="8"/>
  <c r="Q21" i="8"/>
  <c r="P21" i="8"/>
  <c r="T21" i="8" s="1"/>
  <c r="M21" i="8"/>
  <c r="L21" i="8"/>
  <c r="K21" i="8"/>
  <c r="S20" i="8"/>
  <c r="R20" i="8"/>
  <c r="Q20" i="8"/>
  <c r="P20" i="8"/>
  <c r="T20" i="8" s="1"/>
  <c r="M20" i="8"/>
  <c r="L20" i="8"/>
  <c r="K20" i="8"/>
  <c r="S19" i="8"/>
  <c r="R19" i="8"/>
  <c r="Q19" i="8"/>
  <c r="P19" i="8"/>
  <c r="T19" i="8" s="1"/>
  <c r="M19" i="8"/>
  <c r="L19" i="8"/>
  <c r="K19" i="8"/>
  <c r="S18" i="8"/>
  <c r="R18" i="8"/>
  <c r="Q18" i="8"/>
  <c r="P18" i="8"/>
  <c r="T18" i="8" s="1"/>
  <c r="M18" i="8"/>
  <c r="L18" i="8"/>
  <c r="K18" i="8"/>
  <c r="S17" i="8"/>
  <c r="R17" i="8"/>
  <c r="Q17" i="8"/>
  <c r="P17" i="8"/>
  <c r="T17" i="8" s="1"/>
  <c r="M17" i="8"/>
  <c r="L17" i="8"/>
  <c r="K17" i="8"/>
  <c r="S16" i="8"/>
  <c r="R16" i="8"/>
  <c r="Q16" i="8"/>
  <c r="P16" i="8"/>
  <c r="T16" i="8" s="1"/>
  <c r="M16" i="8"/>
  <c r="L16" i="8"/>
  <c r="K16" i="8"/>
  <c r="S15" i="8"/>
  <c r="R15" i="8"/>
  <c r="Q15" i="8"/>
  <c r="P15" i="8"/>
  <c r="T15" i="8" s="1"/>
  <c r="M15" i="8"/>
  <c r="L15" i="8"/>
  <c r="K15" i="8"/>
  <c r="S14" i="8"/>
  <c r="R14" i="8"/>
  <c r="Q14" i="8"/>
  <c r="P14" i="8"/>
  <c r="T14" i="8" s="1"/>
  <c r="M14" i="8"/>
  <c r="L14" i="8"/>
  <c r="K14" i="8"/>
  <c r="S13" i="8"/>
  <c r="R13" i="8"/>
  <c r="Q13" i="8"/>
  <c r="P13" i="8"/>
  <c r="T13" i="8" s="1"/>
  <c r="M13" i="8"/>
  <c r="L13" i="8"/>
  <c r="K13" i="8"/>
  <c r="S12" i="8"/>
  <c r="R12" i="8"/>
  <c r="Q12" i="8"/>
  <c r="P12" i="8"/>
  <c r="T12" i="8" s="1"/>
  <c r="M12" i="8"/>
  <c r="L12" i="8"/>
  <c r="K12" i="8"/>
  <c r="S11" i="8"/>
  <c r="R11" i="8"/>
  <c r="Q11" i="8"/>
  <c r="P11" i="8"/>
  <c r="T11" i="8" s="1"/>
  <c r="M11" i="8"/>
  <c r="L11" i="8"/>
  <c r="K11" i="8"/>
  <c r="S10" i="8"/>
  <c r="R10" i="8"/>
  <c r="Q10" i="8"/>
  <c r="P10" i="8"/>
  <c r="T10" i="8" s="1"/>
  <c r="M10" i="8"/>
  <c r="L10" i="8"/>
  <c r="K10" i="8"/>
  <c r="S9" i="8"/>
  <c r="R9" i="8"/>
  <c r="Q9" i="8"/>
  <c r="P9" i="8"/>
  <c r="T9" i="8" s="1"/>
  <c r="M9" i="8"/>
  <c r="L9" i="8"/>
  <c r="K9" i="8"/>
  <c r="S8" i="8"/>
  <c r="R8" i="8"/>
  <c r="Q8" i="8"/>
  <c r="P8" i="8"/>
  <c r="T8" i="8" s="1"/>
  <c r="M8" i="8"/>
  <c r="L8" i="8"/>
  <c r="K8" i="8"/>
  <c r="S7" i="8"/>
  <c r="R7" i="8"/>
  <c r="Q7" i="8"/>
  <c r="P7" i="8"/>
  <c r="T7" i="8" s="1"/>
  <c r="M7" i="8"/>
  <c r="L7" i="8"/>
  <c r="K7" i="8"/>
  <c r="S6" i="8"/>
  <c r="R6" i="8"/>
  <c r="Q6" i="8"/>
  <c r="P6" i="8"/>
  <c r="T6" i="8" s="1"/>
  <c r="M6" i="8"/>
  <c r="L6" i="8"/>
  <c r="K6" i="8"/>
  <c r="S5" i="8"/>
  <c r="R5" i="8"/>
  <c r="Q5" i="8"/>
  <c r="P5" i="8"/>
  <c r="T5" i="8" s="1"/>
  <c r="M5" i="8"/>
  <c r="L5" i="8"/>
  <c r="K5" i="8"/>
  <c r="S4" i="8"/>
  <c r="R4" i="8"/>
  <c r="Q4" i="8"/>
  <c r="P4" i="8"/>
  <c r="T4" i="8" s="1"/>
  <c r="M4" i="8"/>
  <c r="L4" i="8"/>
  <c r="K4" i="8"/>
  <c r="K243" i="7"/>
  <c r="J243" i="7"/>
  <c r="H243" i="7"/>
  <c r="K242" i="7"/>
  <c r="J242" i="7"/>
  <c r="H242" i="7"/>
  <c r="K241" i="7"/>
  <c r="J241" i="7"/>
  <c r="H241" i="7"/>
  <c r="K240" i="7"/>
  <c r="J240" i="7"/>
  <c r="H240" i="7"/>
  <c r="K239" i="7"/>
  <c r="J239" i="7"/>
  <c r="H239" i="7"/>
  <c r="K238" i="7"/>
  <c r="J238" i="7"/>
  <c r="H238" i="7"/>
  <c r="K237" i="7"/>
  <c r="J237" i="7"/>
  <c r="H237" i="7"/>
  <c r="K236" i="7"/>
  <c r="J236" i="7"/>
  <c r="H236" i="7"/>
  <c r="K235" i="7"/>
  <c r="J235" i="7"/>
  <c r="H235" i="7"/>
  <c r="K234" i="7"/>
  <c r="J234" i="7"/>
  <c r="H234" i="7"/>
  <c r="K233" i="7"/>
  <c r="J233" i="7"/>
  <c r="H233" i="7"/>
  <c r="K232" i="7"/>
  <c r="J232" i="7"/>
  <c r="H232" i="7"/>
  <c r="K231" i="7"/>
  <c r="J231" i="7"/>
  <c r="H231" i="7"/>
  <c r="K230" i="7"/>
  <c r="J230" i="7"/>
  <c r="H230" i="7"/>
  <c r="K229" i="7"/>
  <c r="J229" i="7"/>
  <c r="H229" i="7"/>
  <c r="K228" i="7"/>
  <c r="J228" i="7"/>
  <c r="H228" i="7"/>
  <c r="K227" i="7"/>
  <c r="J227" i="7"/>
  <c r="H227" i="7"/>
  <c r="K226" i="7"/>
  <c r="J226" i="7"/>
  <c r="H226" i="7"/>
  <c r="K225" i="7"/>
  <c r="J225" i="7"/>
  <c r="H225" i="7"/>
  <c r="K224" i="7"/>
  <c r="J224" i="7"/>
  <c r="H224" i="7"/>
  <c r="K223" i="7"/>
  <c r="J223" i="7"/>
  <c r="H223" i="7"/>
  <c r="K222" i="7"/>
  <c r="J222" i="7"/>
  <c r="H222" i="7"/>
  <c r="K221" i="7"/>
  <c r="J221" i="7"/>
  <c r="H221" i="7"/>
  <c r="K220" i="7"/>
  <c r="J220" i="7"/>
  <c r="H220" i="7"/>
  <c r="K219" i="7"/>
  <c r="J219" i="7"/>
  <c r="H219" i="7"/>
  <c r="K218" i="7"/>
  <c r="J218" i="7"/>
  <c r="H218" i="7"/>
  <c r="K217" i="7"/>
  <c r="J217" i="7"/>
  <c r="H217" i="7"/>
  <c r="K216" i="7"/>
  <c r="J216" i="7"/>
  <c r="H216" i="7"/>
  <c r="K215" i="7"/>
  <c r="J215" i="7"/>
  <c r="H215" i="7"/>
  <c r="K214" i="7"/>
  <c r="J214" i="7"/>
  <c r="H214" i="7"/>
  <c r="K213" i="7"/>
  <c r="J213" i="7"/>
  <c r="H213" i="7"/>
  <c r="K212" i="7"/>
  <c r="J212" i="7"/>
  <c r="H212" i="7"/>
  <c r="K211" i="7"/>
  <c r="J211" i="7"/>
  <c r="H211" i="7"/>
  <c r="K210" i="7"/>
  <c r="J210" i="7"/>
  <c r="H210" i="7"/>
  <c r="K209" i="7"/>
  <c r="J209" i="7"/>
  <c r="H209" i="7"/>
  <c r="K208" i="7"/>
  <c r="J208" i="7"/>
  <c r="H208" i="7"/>
  <c r="K207" i="7"/>
  <c r="J207" i="7"/>
  <c r="H207" i="7"/>
  <c r="K206" i="7"/>
  <c r="J206" i="7"/>
  <c r="H206" i="7"/>
  <c r="K205" i="7"/>
  <c r="J205" i="7"/>
  <c r="H205" i="7"/>
  <c r="K204" i="7"/>
  <c r="J204" i="7"/>
  <c r="H204" i="7"/>
  <c r="K203" i="7"/>
  <c r="J203" i="7"/>
  <c r="H203" i="7"/>
  <c r="K202" i="7"/>
  <c r="J202" i="7"/>
  <c r="H202" i="7"/>
  <c r="K201" i="7"/>
  <c r="J201" i="7"/>
  <c r="H201" i="7"/>
  <c r="K200" i="7"/>
  <c r="J200" i="7"/>
  <c r="H200" i="7"/>
  <c r="K199" i="7"/>
  <c r="J199" i="7"/>
  <c r="H199" i="7"/>
  <c r="K198" i="7"/>
  <c r="J198" i="7"/>
  <c r="H198" i="7"/>
  <c r="K197" i="7"/>
  <c r="J197" i="7"/>
  <c r="H197" i="7"/>
  <c r="K196" i="7"/>
  <c r="J196" i="7"/>
  <c r="H196" i="7"/>
  <c r="K195" i="7"/>
  <c r="J195" i="7"/>
  <c r="H195" i="7"/>
  <c r="K194" i="7"/>
  <c r="J194" i="7"/>
  <c r="H194" i="7"/>
  <c r="K193" i="7"/>
  <c r="J193" i="7"/>
  <c r="H193" i="7"/>
  <c r="K192" i="7"/>
  <c r="J192" i="7"/>
  <c r="H192" i="7"/>
  <c r="K191" i="7"/>
  <c r="J191" i="7"/>
  <c r="H191" i="7"/>
  <c r="K190" i="7"/>
  <c r="J190" i="7"/>
  <c r="H190" i="7"/>
  <c r="K189" i="7"/>
  <c r="J189" i="7"/>
  <c r="H189" i="7"/>
  <c r="K188" i="7"/>
  <c r="J188" i="7"/>
  <c r="H188" i="7"/>
  <c r="K187" i="7"/>
  <c r="J187" i="7"/>
  <c r="H187" i="7"/>
  <c r="K186" i="7"/>
  <c r="J186" i="7"/>
  <c r="H186" i="7"/>
  <c r="K185" i="7"/>
  <c r="J185" i="7"/>
  <c r="H185" i="7"/>
  <c r="K184" i="7"/>
  <c r="J184" i="7"/>
  <c r="H184" i="7"/>
  <c r="K183" i="7"/>
  <c r="J183" i="7"/>
  <c r="H183" i="7"/>
  <c r="K182" i="7"/>
  <c r="J182" i="7"/>
  <c r="H182" i="7"/>
  <c r="K181" i="7"/>
  <c r="J181" i="7"/>
  <c r="H181" i="7"/>
  <c r="K180" i="7"/>
  <c r="J180" i="7"/>
  <c r="H180" i="7"/>
  <c r="K179" i="7"/>
  <c r="J179" i="7"/>
  <c r="H179" i="7"/>
  <c r="K178" i="7"/>
  <c r="J178" i="7"/>
  <c r="H178" i="7"/>
  <c r="K177" i="7"/>
  <c r="J177" i="7"/>
  <c r="H177" i="7"/>
  <c r="K176" i="7"/>
  <c r="J176" i="7"/>
  <c r="H176" i="7"/>
  <c r="K175" i="7"/>
  <c r="J175" i="7"/>
  <c r="H175" i="7"/>
  <c r="K174" i="7"/>
  <c r="J174" i="7"/>
  <c r="H174" i="7"/>
  <c r="K173" i="7"/>
  <c r="J173" i="7"/>
  <c r="H173" i="7"/>
  <c r="K172" i="7"/>
  <c r="J172" i="7"/>
  <c r="H172" i="7"/>
  <c r="K171" i="7"/>
  <c r="J171" i="7"/>
  <c r="H171" i="7"/>
  <c r="K170" i="7"/>
  <c r="J170" i="7"/>
  <c r="H170" i="7"/>
  <c r="K169" i="7"/>
  <c r="J169" i="7"/>
  <c r="H169" i="7"/>
  <c r="K168" i="7"/>
  <c r="J168" i="7"/>
  <c r="H168" i="7"/>
  <c r="K167" i="7"/>
  <c r="J167" i="7"/>
  <c r="H167" i="7"/>
  <c r="K166" i="7"/>
  <c r="J166" i="7"/>
  <c r="H166" i="7"/>
  <c r="K165" i="7"/>
  <c r="J165" i="7"/>
  <c r="H165" i="7"/>
  <c r="K164" i="7"/>
  <c r="J164" i="7"/>
  <c r="H164" i="7"/>
  <c r="K163" i="7"/>
  <c r="J163" i="7"/>
  <c r="H163" i="7"/>
  <c r="K162" i="7"/>
  <c r="J162" i="7"/>
  <c r="H162" i="7"/>
  <c r="K161" i="7"/>
  <c r="J161" i="7"/>
  <c r="H161" i="7"/>
  <c r="K160" i="7"/>
  <c r="J160" i="7"/>
  <c r="H160" i="7"/>
  <c r="K159" i="7"/>
  <c r="J159" i="7"/>
  <c r="H159" i="7"/>
  <c r="K158" i="7"/>
  <c r="J158" i="7"/>
  <c r="H158" i="7"/>
  <c r="K157" i="7"/>
  <c r="J157" i="7"/>
  <c r="H157" i="7"/>
  <c r="K156" i="7"/>
  <c r="J156" i="7"/>
  <c r="H156" i="7"/>
  <c r="K155" i="7"/>
  <c r="J155" i="7"/>
  <c r="H155" i="7"/>
  <c r="K154" i="7"/>
  <c r="J154" i="7"/>
  <c r="H154" i="7"/>
  <c r="K153" i="7"/>
  <c r="J153" i="7"/>
  <c r="H153" i="7"/>
  <c r="K152" i="7"/>
  <c r="J152" i="7"/>
  <c r="H152" i="7"/>
  <c r="K151" i="7"/>
  <c r="J151" i="7"/>
  <c r="H151" i="7"/>
  <c r="K150" i="7"/>
  <c r="J150" i="7"/>
  <c r="H150" i="7"/>
  <c r="K149" i="7"/>
  <c r="J149" i="7"/>
  <c r="H149" i="7"/>
  <c r="K148" i="7"/>
  <c r="J148" i="7"/>
  <c r="H148" i="7"/>
  <c r="K147" i="7"/>
  <c r="J147" i="7"/>
  <c r="H147" i="7"/>
  <c r="K146" i="7"/>
  <c r="J146" i="7"/>
  <c r="H146" i="7"/>
  <c r="K145" i="7"/>
  <c r="J145" i="7"/>
  <c r="H145" i="7"/>
  <c r="K144" i="7"/>
  <c r="J144" i="7"/>
  <c r="H144" i="7"/>
  <c r="K143" i="7"/>
  <c r="J143" i="7"/>
  <c r="H143" i="7"/>
  <c r="K142" i="7"/>
  <c r="J142" i="7"/>
  <c r="H142" i="7"/>
  <c r="K141" i="7"/>
  <c r="J141" i="7"/>
  <c r="H141" i="7"/>
  <c r="K140" i="7"/>
  <c r="J140" i="7"/>
  <c r="H140" i="7"/>
  <c r="K139" i="7"/>
  <c r="J139" i="7"/>
  <c r="H139" i="7"/>
  <c r="K138" i="7"/>
  <c r="J138" i="7"/>
  <c r="H138" i="7"/>
  <c r="K137" i="7"/>
  <c r="J137" i="7"/>
  <c r="H137" i="7"/>
  <c r="K136" i="7"/>
  <c r="J136" i="7"/>
  <c r="H136" i="7"/>
  <c r="K135" i="7"/>
  <c r="J135" i="7"/>
  <c r="H135" i="7"/>
  <c r="K134" i="7"/>
  <c r="J134" i="7"/>
  <c r="H134" i="7"/>
  <c r="K133" i="7"/>
  <c r="J133" i="7"/>
  <c r="H133" i="7"/>
  <c r="K132" i="7"/>
  <c r="J132" i="7"/>
  <c r="H132" i="7"/>
  <c r="K131" i="7"/>
  <c r="J131" i="7"/>
  <c r="H131" i="7"/>
  <c r="K130" i="7"/>
  <c r="J130" i="7"/>
  <c r="H130" i="7"/>
  <c r="K129" i="7"/>
  <c r="J129" i="7"/>
  <c r="H129" i="7"/>
  <c r="K128" i="7"/>
  <c r="J128" i="7"/>
  <c r="H128" i="7"/>
  <c r="K127" i="7"/>
  <c r="J127" i="7"/>
  <c r="H127" i="7"/>
  <c r="K126" i="7"/>
  <c r="J126" i="7"/>
  <c r="H126" i="7"/>
  <c r="K125" i="7"/>
  <c r="J125" i="7"/>
  <c r="H125" i="7"/>
  <c r="K124" i="7"/>
  <c r="J124" i="7"/>
  <c r="H124" i="7"/>
  <c r="K123" i="7"/>
  <c r="J123" i="7"/>
  <c r="H123" i="7"/>
  <c r="K122" i="7"/>
  <c r="J122" i="7"/>
  <c r="H122" i="7"/>
  <c r="K121" i="7"/>
  <c r="J121" i="7"/>
  <c r="H121" i="7"/>
  <c r="K120" i="7"/>
  <c r="J120" i="7"/>
  <c r="H120" i="7"/>
  <c r="K119" i="7"/>
  <c r="J119" i="7"/>
  <c r="H119" i="7"/>
  <c r="K118" i="7"/>
  <c r="J118" i="7"/>
  <c r="H118" i="7"/>
  <c r="K117" i="7"/>
  <c r="J117" i="7"/>
  <c r="H117" i="7"/>
  <c r="K116" i="7"/>
  <c r="J116" i="7"/>
  <c r="H116" i="7"/>
  <c r="K115" i="7"/>
  <c r="J115" i="7"/>
  <c r="H115" i="7"/>
  <c r="K114" i="7"/>
  <c r="J114" i="7"/>
  <c r="H114" i="7"/>
  <c r="K113" i="7"/>
  <c r="J113" i="7"/>
  <c r="H113" i="7"/>
  <c r="K112" i="7"/>
  <c r="J112" i="7"/>
  <c r="H112" i="7"/>
  <c r="K111" i="7"/>
  <c r="J111" i="7"/>
  <c r="H111" i="7"/>
  <c r="K110" i="7"/>
  <c r="J110" i="7"/>
  <c r="H110" i="7"/>
  <c r="K109" i="7"/>
  <c r="J109" i="7"/>
  <c r="H109" i="7"/>
  <c r="K108" i="7"/>
  <c r="J108" i="7"/>
  <c r="H108" i="7"/>
  <c r="K107" i="7"/>
  <c r="J107" i="7"/>
  <c r="H107" i="7"/>
  <c r="K106" i="7"/>
  <c r="J106" i="7"/>
  <c r="H106" i="7"/>
  <c r="K105" i="7"/>
  <c r="J105" i="7"/>
  <c r="H105" i="7"/>
  <c r="K104" i="7"/>
  <c r="J104" i="7"/>
  <c r="H104" i="7"/>
  <c r="K103" i="7"/>
  <c r="J103" i="7"/>
  <c r="H103" i="7"/>
  <c r="K102" i="7"/>
  <c r="J102" i="7"/>
  <c r="H102" i="7"/>
  <c r="K101" i="7"/>
  <c r="J101" i="7"/>
  <c r="H101" i="7"/>
  <c r="K100" i="7"/>
  <c r="J100" i="7"/>
  <c r="H100" i="7"/>
  <c r="K99" i="7"/>
  <c r="J99" i="7"/>
  <c r="H99" i="7"/>
  <c r="K98" i="7"/>
  <c r="J98" i="7"/>
  <c r="H98" i="7"/>
  <c r="K97" i="7"/>
  <c r="J97" i="7"/>
  <c r="H97" i="7"/>
  <c r="K96" i="7"/>
  <c r="J96" i="7"/>
  <c r="H96" i="7"/>
  <c r="K95" i="7"/>
  <c r="J95" i="7"/>
  <c r="H95" i="7"/>
  <c r="K94" i="7"/>
  <c r="J94" i="7"/>
  <c r="H94" i="7"/>
  <c r="K93" i="7"/>
  <c r="J93" i="7"/>
  <c r="H93" i="7"/>
  <c r="K92" i="7"/>
  <c r="J92" i="7"/>
  <c r="H92" i="7"/>
  <c r="K91" i="7"/>
  <c r="J91" i="7"/>
  <c r="H91" i="7"/>
  <c r="K90" i="7"/>
  <c r="J90" i="7"/>
  <c r="H90" i="7"/>
  <c r="K89" i="7"/>
  <c r="J89" i="7"/>
  <c r="H89" i="7"/>
  <c r="K88" i="7"/>
  <c r="J88" i="7"/>
  <c r="H88" i="7"/>
  <c r="K87" i="7"/>
  <c r="J87" i="7"/>
  <c r="H87" i="7"/>
  <c r="K86" i="7"/>
  <c r="J86" i="7"/>
  <c r="H86" i="7"/>
  <c r="K85" i="7"/>
  <c r="J85" i="7"/>
  <c r="H85" i="7"/>
  <c r="K84" i="7"/>
  <c r="J84" i="7"/>
  <c r="H84" i="7"/>
  <c r="K83" i="7"/>
  <c r="J83" i="7"/>
  <c r="H83" i="7"/>
  <c r="K82" i="7"/>
  <c r="J82" i="7"/>
  <c r="H82" i="7"/>
  <c r="K81" i="7"/>
  <c r="J81" i="7"/>
  <c r="H81" i="7"/>
  <c r="K80" i="7"/>
  <c r="J80" i="7"/>
  <c r="H80" i="7"/>
  <c r="K79" i="7"/>
  <c r="J79" i="7"/>
  <c r="H79" i="7"/>
  <c r="K78" i="7"/>
  <c r="J78" i="7"/>
  <c r="H78" i="7"/>
  <c r="K77" i="7"/>
  <c r="J77" i="7"/>
  <c r="H77" i="7"/>
  <c r="K76" i="7"/>
  <c r="J76" i="7"/>
  <c r="H76" i="7"/>
  <c r="K75" i="7"/>
  <c r="J75" i="7"/>
  <c r="H75" i="7"/>
  <c r="K74" i="7"/>
  <c r="J74" i="7"/>
  <c r="H74" i="7"/>
  <c r="K73" i="7"/>
  <c r="J73" i="7"/>
  <c r="H73" i="7"/>
  <c r="K72" i="7"/>
  <c r="J72" i="7"/>
  <c r="H72" i="7"/>
  <c r="K71" i="7"/>
  <c r="J71" i="7"/>
  <c r="H71" i="7"/>
  <c r="K70" i="7"/>
  <c r="J70" i="7"/>
  <c r="H70" i="7"/>
  <c r="K69" i="7"/>
  <c r="J69" i="7"/>
  <c r="H69" i="7"/>
  <c r="K68" i="7"/>
  <c r="J68" i="7"/>
  <c r="H68" i="7"/>
  <c r="K67" i="7"/>
  <c r="J67" i="7"/>
  <c r="H67" i="7"/>
  <c r="K66" i="7"/>
  <c r="J66" i="7"/>
  <c r="H66" i="7"/>
  <c r="K65" i="7"/>
  <c r="J65" i="7"/>
  <c r="H65" i="7"/>
  <c r="K64" i="7"/>
  <c r="J64" i="7"/>
  <c r="H64" i="7"/>
  <c r="K63" i="7"/>
  <c r="J63" i="7"/>
  <c r="H63" i="7"/>
  <c r="K62" i="7"/>
  <c r="J62" i="7"/>
  <c r="H62" i="7"/>
  <c r="K61" i="7"/>
  <c r="J61" i="7"/>
  <c r="H61" i="7"/>
  <c r="K60" i="7"/>
  <c r="J60" i="7"/>
  <c r="H60" i="7"/>
  <c r="K59" i="7"/>
  <c r="J59" i="7"/>
  <c r="H59" i="7"/>
  <c r="K58" i="7"/>
  <c r="J58" i="7"/>
  <c r="H58" i="7"/>
  <c r="K57" i="7"/>
  <c r="J57" i="7"/>
  <c r="H57" i="7"/>
  <c r="K56" i="7"/>
  <c r="J56" i="7"/>
  <c r="H56" i="7"/>
  <c r="K55" i="7"/>
  <c r="J55" i="7"/>
  <c r="H55" i="7"/>
  <c r="K54" i="7"/>
  <c r="J54" i="7"/>
  <c r="H54" i="7"/>
  <c r="K53" i="7"/>
  <c r="J53" i="7"/>
  <c r="H53" i="7"/>
  <c r="K52" i="7"/>
  <c r="J52" i="7"/>
  <c r="H52" i="7"/>
  <c r="K51" i="7"/>
  <c r="J51" i="7"/>
  <c r="H51" i="7"/>
  <c r="K50" i="7"/>
  <c r="J50" i="7"/>
  <c r="H50" i="7"/>
  <c r="K49" i="7"/>
  <c r="J49" i="7"/>
  <c r="H49" i="7"/>
  <c r="K48" i="7"/>
  <c r="J48" i="7"/>
  <c r="H48" i="7"/>
  <c r="K47" i="7"/>
  <c r="J47" i="7"/>
  <c r="H47" i="7"/>
  <c r="K46" i="7"/>
  <c r="J46" i="7"/>
  <c r="H46" i="7"/>
  <c r="K45" i="7"/>
  <c r="J45" i="7"/>
  <c r="H45" i="7"/>
  <c r="K44" i="7"/>
  <c r="J44" i="7"/>
  <c r="H44" i="7"/>
  <c r="K43" i="7"/>
  <c r="J43" i="7"/>
  <c r="H43" i="7"/>
  <c r="K42" i="7"/>
  <c r="J42" i="7"/>
  <c r="H42" i="7"/>
  <c r="K41" i="7"/>
  <c r="J41" i="7"/>
  <c r="H41" i="7"/>
  <c r="K40" i="7"/>
  <c r="J40" i="7"/>
  <c r="H40" i="7"/>
  <c r="K39" i="7"/>
  <c r="J39" i="7"/>
  <c r="H39" i="7"/>
  <c r="K38" i="7"/>
  <c r="J38" i="7"/>
  <c r="H38" i="7"/>
  <c r="K37" i="7"/>
  <c r="J37" i="7"/>
  <c r="H37" i="7"/>
  <c r="K36" i="7"/>
  <c r="J36" i="7"/>
  <c r="H36" i="7"/>
  <c r="K35" i="7"/>
  <c r="J35" i="7"/>
  <c r="H35" i="7"/>
  <c r="K34" i="7"/>
  <c r="J34" i="7"/>
  <c r="H34" i="7"/>
  <c r="K33" i="7"/>
  <c r="J33" i="7"/>
  <c r="H33" i="7"/>
  <c r="K32" i="7"/>
  <c r="J32" i="7"/>
  <c r="H32" i="7"/>
  <c r="K31" i="7"/>
  <c r="J31" i="7"/>
  <c r="H31" i="7"/>
  <c r="K30" i="7"/>
  <c r="J30" i="7"/>
  <c r="H30" i="7"/>
  <c r="K29" i="7"/>
  <c r="J29" i="7"/>
  <c r="H29" i="7"/>
  <c r="K28" i="7"/>
  <c r="J28" i="7"/>
  <c r="H28" i="7"/>
  <c r="K27" i="7"/>
  <c r="J27" i="7"/>
  <c r="H27" i="7"/>
  <c r="K26" i="7"/>
  <c r="J26" i="7"/>
  <c r="H26" i="7"/>
  <c r="K25" i="7"/>
  <c r="J25" i="7"/>
  <c r="H25" i="7"/>
  <c r="K24" i="7"/>
  <c r="J24" i="7"/>
  <c r="H24" i="7"/>
  <c r="K23" i="7"/>
  <c r="J23" i="7"/>
  <c r="H23" i="7"/>
  <c r="K22" i="7"/>
  <c r="J22" i="7"/>
  <c r="H22" i="7"/>
  <c r="K21" i="7"/>
  <c r="J21" i="7"/>
  <c r="H21" i="7"/>
  <c r="K20" i="7"/>
  <c r="J20" i="7"/>
  <c r="H20" i="7"/>
  <c r="K19" i="7"/>
  <c r="J19" i="7"/>
  <c r="H19" i="7"/>
  <c r="K18" i="7"/>
  <c r="J18" i="7"/>
  <c r="H18" i="7"/>
  <c r="K17" i="7"/>
  <c r="J17" i="7"/>
  <c r="H17" i="7"/>
  <c r="K16" i="7"/>
  <c r="J16" i="7"/>
  <c r="H16" i="7"/>
  <c r="K15" i="7"/>
  <c r="J15" i="7"/>
  <c r="H15" i="7"/>
  <c r="K14" i="7"/>
  <c r="J14" i="7"/>
  <c r="H14" i="7"/>
  <c r="K13" i="7"/>
  <c r="J13" i="7"/>
  <c r="H13" i="7"/>
  <c r="K12" i="7"/>
  <c r="J12" i="7"/>
  <c r="H12" i="7"/>
  <c r="K11" i="7"/>
  <c r="J11" i="7"/>
  <c r="H11" i="7"/>
  <c r="K10" i="7"/>
  <c r="J10" i="7"/>
  <c r="H10" i="7"/>
  <c r="K9" i="7"/>
  <c r="J9" i="7"/>
  <c r="H9" i="7"/>
  <c r="K8" i="7"/>
  <c r="J8" i="7"/>
  <c r="H8" i="7"/>
  <c r="K7" i="7"/>
  <c r="J7" i="7"/>
  <c r="H7" i="7"/>
  <c r="K6" i="7"/>
  <c r="J6" i="7"/>
  <c r="H6" i="7"/>
  <c r="K5" i="7"/>
  <c r="J5" i="7"/>
  <c r="H5" i="7"/>
  <c r="K4" i="7"/>
  <c r="J4" i="7"/>
  <c r="H4" i="7"/>
  <c r="J28" i="6"/>
  <c r="I28" i="6"/>
  <c r="G28" i="6"/>
  <c r="F28" i="6"/>
  <c r="J27" i="6"/>
  <c r="I27" i="6"/>
  <c r="G27" i="6"/>
  <c r="F27" i="6"/>
  <c r="J26" i="6"/>
  <c r="I26" i="6"/>
  <c r="G26" i="6"/>
  <c r="F26" i="6"/>
  <c r="J25" i="6"/>
  <c r="I25" i="6"/>
  <c r="G25" i="6"/>
  <c r="F25" i="6"/>
  <c r="J24" i="6"/>
  <c r="I24" i="6"/>
  <c r="G24" i="6"/>
  <c r="F24" i="6"/>
  <c r="J23" i="6"/>
  <c r="I23" i="6"/>
  <c r="G23" i="6"/>
  <c r="F23" i="6"/>
  <c r="J22" i="6"/>
  <c r="I22" i="6"/>
  <c r="G22" i="6"/>
  <c r="F22" i="6"/>
  <c r="J21" i="6"/>
  <c r="I21" i="6"/>
  <c r="G21" i="6"/>
  <c r="F21" i="6"/>
  <c r="J20" i="6"/>
  <c r="I20" i="6"/>
  <c r="G20" i="6"/>
  <c r="F20" i="6"/>
  <c r="J19" i="6"/>
  <c r="I19" i="6"/>
  <c r="G19" i="6"/>
  <c r="F19" i="6"/>
  <c r="J18" i="6"/>
  <c r="I18" i="6"/>
  <c r="G18" i="6"/>
  <c r="F18" i="6"/>
  <c r="J17" i="6"/>
  <c r="I17" i="6"/>
  <c r="G17" i="6"/>
  <c r="F17" i="6"/>
  <c r="J16" i="6"/>
  <c r="I16" i="6"/>
  <c r="G16" i="6"/>
  <c r="F16" i="6"/>
  <c r="J15" i="6"/>
  <c r="I15" i="6"/>
  <c r="G15" i="6"/>
  <c r="F15" i="6"/>
  <c r="J14" i="6"/>
  <c r="I14" i="6"/>
  <c r="G14" i="6"/>
  <c r="F14" i="6"/>
  <c r="J13" i="6"/>
  <c r="I13" i="6"/>
  <c r="G13" i="6"/>
  <c r="F13" i="6"/>
  <c r="J12" i="6"/>
  <c r="I12" i="6"/>
  <c r="G12" i="6"/>
  <c r="F12" i="6"/>
  <c r="J11" i="6"/>
  <c r="I11" i="6"/>
  <c r="G11" i="6"/>
  <c r="F11" i="6"/>
  <c r="J10" i="6"/>
  <c r="I10" i="6"/>
  <c r="G10" i="6"/>
  <c r="F10" i="6"/>
  <c r="J9" i="6"/>
  <c r="I9" i="6"/>
  <c r="G9" i="6"/>
  <c r="F9" i="6"/>
  <c r="J8" i="6"/>
  <c r="I8" i="6"/>
  <c r="G8" i="6"/>
  <c r="F8" i="6"/>
  <c r="J7" i="6"/>
  <c r="I7" i="6"/>
  <c r="G7" i="6"/>
  <c r="F7" i="6"/>
  <c r="J6" i="6"/>
  <c r="I6" i="6"/>
  <c r="G6" i="6"/>
  <c r="F6" i="6"/>
  <c r="J5" i="6"/>
  <c r="I5" i="6"/>
  <c r="G5" i="6"/>
  <c r="F5" i="6"/>
  <c r="J4" i="6"/>
  <c r="I4" i="6"/>
  <c r="G4" i="6"/>
  <c r="F4" i="6"/>
  <c r="O48" i="5"/>
  <c r="N48" i="5"/>
  <c r="L48" i="5"/>
  <c r="K48" i="5"/>
  <c r="J48" i="5"/>
  <c r="O47" i="5"/>
  <c r="N47" i="5"/>
  <c r="L47" i="5"/>
  <c r="K47" i="5"/>
  <c r="J47" i="5"/>
  <c r="O46" i="5"/>
  <c r="N46" i="5"/>
  <c r="L46" i="5"/>
  <c r="K46" i="5"/>
  <c r="J46" i="5"/>
  <c r="O45" i="5"/>
  <c r="N45" i="5"/>
  <c r="L45" i="5"/>
  <c r="K45" i="5"/>
  <c r="J45" i="5"/>
  <c r="O44" i="5"/>
  <c r="N44" i="5"/>
  <c r="L44" i="5"/>
  <c r="K44" i="5"/>
  <c r="J44" i="5"/>
  <c r="O43" i="5"/>
  <c r="N43" i="5"/>
  <c r="L43" i="5"/>
  <c r="K43" i="5"/>
  <c r="J43" i="5"/>
  <c r="O42" i="5"/>
  <c r="N42" i="5"/>
  <c r="L42" i="5"/>
  <c r="K42" i="5"/>
  <c r="J42" i="5"/>
  <c r="O41" i="5"/>
  <c r="N41" i="5"/>
  <c r="L41" i="5"/>
  <c r="K41" i="5"/>
  <c r="J41" i="5"/>
  <c r="O40" i="5"/>
  <c r="N40" i="5"/>
  <c r="L40" i="5"/>
  <c r="K40" i="5"/>
  <c r="J40" i="5"/>
  <c r="O39" i="5"/>
  <c r="N39" i="5"/>
  <c r="L39" i="5"/>
  <c r="K39" i="5"/>
  <c r="J39" i="5"/>
  <c r="O38" i="5"/>
  <c r="N38" i="5"/>
  <c r="L38" i="5"/>
  <c r="K38" i="5"/>
  <c r="J38" i="5"/>
  <c r="O37" i="5"/>
  <c r="N37" i="5"/>
  <c r="L37" i="5"/>
  <c r="K37" i="5"/>
  <c r="J37" i="5"/>
  <c r="O36" i="5"/>
  <c r="N36" i="5"/>
  <c r="L36" i="5"/>
  <c r="K36" i="5"/>
  <c r="J36" i="5"/>
  <c r="O35" i="5"/>
  <c r="N35" i="5"/>
  <c r="L35" i="5"/>
  <c r="K35" i="5"/>
  <c r="J35" i="5"/>
  <c r="O34" i="5"/>
  <c r="N34" i="5"/>
  <c r="L34" i="5"/>
  <c r="K34" i="5"/>
  <c r="J34" i="5"/>
  <c r="O33" i="5"/>
  <c r="N33" i="5"/>
  <c r="L33" i="5"/>
  <c r="K33" i="5"/>
  <c r="J33" i="5"/>
  <c r="O32" i="5"/>
  <c r="N32" i="5"/>
  <c r="L32" i="5"/>
  <c r="K32" i="5"/>
  <c r="J32" i="5"/>
  <c r="O31" i="5"/>
  <c r="N31" i="5"/>
  <c r="L31" i="5"/>
  <c r="K31" i="5"/>
  <c r="J31" i="5"/>
  <c r="O30" i="5"/>
  <c r="N30" i="5"/>
  <c r="L30" i="5"/>
  <c r="K30" i="5"/>
  <c r="J30" i="5"/>
  <c r="O29" i="5"/>
  <c r="N29" i="5"/>
  <c r="L29" i="5"/>
  <c r="K29" i="5"/>
  <c r="J29" i="5"/>
  <c r="O28" i="5"/>
  <c r="N28" i="5"/>
  <c r="L28" i="5"/>
  <c r="K28" i="5"/>
  <c r="J28" i="5"/>
  <c r="O27" i="5"/>
  <c r="N27" i="5"/>
  <c r="L27" i="5"/>
  <c r="K27" i="5"/>
  <c r="J27" i="5"/>
  <c r="O26" i="5"/>
  <c r="N26" i="5"/>
  <c r="L26" i="5"/>
  <c r="K26" i="5"/>
  <c r="J26" i="5"/>
  <c r="O25" i="5"/>
  <c r="N25" i="5"/>
  <c r="L25" i="5"/>
  <c r="K25" i="5"/>
  <c r="J25" i="5"/>
  <c r="O24" i="5"/>
  <c r="N24" i="5"/>
  <c r="L24" i="5"/>
  <c r="K24" i="5"/>
  <c r="J24" i="5"/>
  <c r="O23" i="5"/>
  <c r="N23" i="5"/>
  <c r="L23" i="5"/>
  <c r="K23" i="5"/>
  <c r="J23" i="5"/>
  <c r="O22" i="5"/>
  <c r="N22" i="5"/>
  <c r="L22" i="5"/>
  <c r="K22" i="5"/>
  <c r="J22" i="5"/>
  <c r="O21" i="5"/>
  <c r="N21" i="5"/>
  <c r="L21" i="5"/>
  <c r="K21" i="5"/>
  <c r="J21" i="5"/>
  <c r="O20" i="5"/>
  <c r="N20" i="5"/>
  <c r="L20" i="5"/>
  <c r="K20" i="5"/>
  <c r="J20" i="5"/>
  <c r="O19" i="5"/>
  <c r="N19" i="5"/>
  <c r="L19" i="5"/>
  <c r="K19" i="5"/>
  <c r="J19" i="5"/>
  <c r="O18" i="5"/>
  <c r="N18" i="5"/>
  <c r="L18" i="5"/>
  <c r="K18" i="5"/>
  <c r="J18" i="5"/>
  <c r="O17" i="5"/>
  <c r="N17" i="5"/>
  <c r="L17" i="5"/>
  <c r="K17" i="5"/>
  <c r="J17" i="5"/>
  <c r="O16" i="5"/>
  <c r="N16" i="5"/>
  <c r="L16" i="5"/>
  <c r="K16" i="5"/>
  <c r="J16" i="5"/>
  <c r="O15" i="5"/>
  <c r="N15" i="5"/>
  <c r="L15" i="5"/>
  <c r="K15" i="5"/>
  <c r="J15" i="5"/>
  <c r="O14" i="5"/>
  <c r="N14" i="5"/>
  <c r="L14" i="5"/>
  <c r="K14" i="5"/>
  <c r="J14" i="5"/>
  <c r="O13" i="5"/>
  <c r="N13" i="5"/>
  <c r="L13" i="5"/>
  <c r="K13" i="5"/>
  <c r="J13" i="5"/>
  <c r="O12" i="5"/>
  <c r="N12" i="5"/>
  <c r="L12" i="5"/>
  <c r="K12" i="5"/>
  <c r="J12" i="5"/>
  <c r="O11" i="5"/>
  <c r="N11" i="5"/>
  <c r="L11" i="5"/>
  <c r="K11" i="5"/>
  <c r="J11" i="5"/>
  <c r="O10" i="5"/>
  <c r="N10" i="5"/>
  <c r="L10" i="5"/>
  <c r="K10" i="5"/>
  <c r="J10" i="5"/>
  <c r="O9" i="5"/>
  <c r="N9" i="5"/>
  <c r="L9" i="5"/>
  <c r="K9" i="5"/>
  <c r="J9" i="5"/>
  <c r="O8" i="5"/>
  <c r="N8" i="5"/>
  <c r="L8" i="5"/>
  <c r="K8" i="5"/>
  <c r="J8" i="5"/>
  <c r="O7" i="5"/>
  <c r="N7" i="5"/>
  <c r="L7" i="5"/>
  <c r="K7" i="5"/>
  <c r="J7" i="5"/>
  <c r="O6" i="5"/>
  <c r="N6" i="5"/>
  <c r="L6" i="5"/>
  <c r="K6" i="5"/>
  <c r="J6" i="5"/>
  <c r="O5" i="5"/>
  <c r="N5" i="5"/>
  <c r="L5" i="5"/>
  <c r="K5" i="5"/>
  <c r="J5" i="5"/>
  <c r="O4" i="5"/>
  <c r="N4" i="5"/>
  <c r="L4" i="5"/>
  <c r="K4" i="5"/>
  <c r="J4" i="5"/>
  <c r="C1" i="5"/>
  <c r="M96" i="4"/>
  <c r="L96" i="4"/>
  <c r="M95" i="4"/>
  <c r="L95" i="4"/>
  <c r="M94" i="4"/>
  <c r="L94" i="4"/>
  <c r="M93" i="4"/>
  <c r="L93" i="4"/>
  <c r="M92" i="4"/>
  <c r="L92" i="4"/>
  <c r="M91" i="4"/>
  <c r="L91" i="4"/>
  <c r="M90" i="4"/>
  <c r="L90" i="4"/>
  <c r="M89" i="4"/>
  <c r="L89" i="4"/>
  <c r="M88" i="4"/>
  <c r="L88" i="4"/>
  <c r="M87" i="4"/>
  <c r="L87" i="4"/>
  <c r="M86" i="4"/>
  <c r="L86" i="4"/>
  <c r="M85" i="4"/>
  <c r="L85" i="4"/>
  <c r="M84" i="4"/>
  <c r="L84" i="4"/>
  <c r="M83" i="4"/>
  <c r="L83" i="4"/>
  <c r="M82" i="4"/>
  <c r="L82" i="4"/>
  <c r="M81" i="4"/>
  <c r="L81" i="4"/>
  <c r="M80" i="4"/>
  <c r="L80" i="4"/>
  <c r="M79" i="4"/>
  <c r="L79" i="4"/>
  <c r="M78" i="4"/>
  <c r="L78" i="4"/>
  <c r="M77" i="4"/>
  <c r="L77" i="4"/>
  <c r="M76" i="4"/>
  <c r="L76" i="4"/>
  <c r="M75" i="4"/>
  <c r="L75" i="4"/>
  <c r="M74" i="4"/>
  <c r="L74" i="4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C1" i="4"/>
  <c r="K648" i="3"/>
  <c r="J648" i="3"/>
  <c r="H648" i="3"/>
  <c r="K647" i="3"/>
  <c r="J647" i="3"/>
  <c r="H647" i="3"/>
  <c r="K646" i="3"/>
  <c r="J646" i="3"/>
  <c r="H646" i="3"/>
  <c r="K645" i="3"/>
  <c r="J645" i="3"/>
  <c r="H645" i="3"/>
  <c r="K644" i="3"/>
  <c r="J644" i="3"/>
  <c r="H644" i="3"/>
  <c r="K643" i="3"/>
  <c r="J643" i="3"/>
  <c r="H643" i="3"/>
  <c r="K642" i="3"/>
  <c r="J642" i="3"/>
  <c r="H642" i="3"/>
  <c r="K641" i="3"/>
  <c r="J641" i="3"/>
  <c r="H641" i="3"/>
  <c r="K640" i="3"/>
  <c r="J640" i="3"/>
  <c r="H640" i="3"/>
  <c r="K639" i="3"/>
  <c r="J639" i="3"/>
  <c r="H639" i="3"/>
  <c r="K638" i="3"/>
  <c r="J638" i="3"/>
  <c r="H638" i="3"/>
  <c r="K637" i="3"/>
  <c r="J637" i="3"/>
  <c r="H637" i="3"/>
  <c r="K636" i="3"/>
  <c r="J636" i="3"/>
  <c r="H636" i="3"/>
  <c r="K635" i="3"/>
  <c r="J635" i="3"/>
  <c r="H635" i="3"/>
  <c r="K634" i="3"/>
  <c r="J634" i="3"/>
  <c r="H634" i="3"/>
  <c r="K633" i="3"/>
  <c r="J633" i="3"/>
  <c r="H633" i="3"/>
  <c r="K632" i="3"/>
  <c r="J632" i="3"/>
  <c r="H632" i="3"/>
  <c r="K631" i="3"/>
  <c r="J631" i="3"/>
  <c r="H631" i="3"/>
  <c r="K630" i="3"/>
  <c r="J630" i="3"/>
  <c r="H630" i="3"/>
  <c r="K629" i="3"/>
  <c r="J629" i="3"/>
  <c r="H629" i="3"/>
  <c r="K628" i="3"/>
  <c r="J628" i="3"/>
  <c r="H628" i="3"/>
  <c r="K627" i="3"/>
  <c r="J627" i="3"/>
  <c r="H627" i="3"/>
  <c r="K626" i="3"/>
  <c r="J626" i="3"/>
  <c r="H626" i="3"/>
  <c r="K625" i="3"/>
  <c r="J625" i="3"/>
  <c r="H625" i="3"/>
  <c r="K624" i="3"/>
  <c r="J624" i="3"/>
  <c r="H624" i="3"/>
  <c r="K623" i="3"/>
  <c r="J623" i="3"/>
  <c r="H623" i="3"/>
  <c r="K622" i="3"/>
  <c r="J622" i="3"/>
  <c r="H622" i="3"/>
  <c r="K621" i="3"/>
  <c r="J621" i="3"/>
  <c r="H621" i="3"/>
  <c r="K620" i="3"/>
  <c r="J620" i="3"/>
  <c r="H620" i="3"/>
  <c r="K619" i="3"/>
  <c r="J619" i="3"/>
  <c r="H619" i="3"/>
  <c r="K618" i="3"/>
  <c r="J618" i="3"/>
  <c r="H618" i="3"/>
  <c r="K617" i="3"/>
  <c r="J617" i="3"/>
  <c r="H617" i="3"/>
  <c r="K616" i="3"/>
  <c r="J616" i="3"/>
  <c r="H616" i="3"/>
  <c r="K615" i="3"/>
  <c r="J615" i="3"/>
  <c r="H615" i="3"/>
  <c r="K614" i="3"/>
  <c r="J614" i="3"/>
  <c r="H614" i="3"/>
  <c r="K613" i="3"/>
  <c r="J613" i="3"/>
  <c r="H613" i="3"/>
  <c r="K612" i="3"/>
  <c r="J612" i="3"/>
  <c r="H612" i="3"/>
  <c r="K611" i="3"/>
  <c r="J611" i="3"/>
  <c r="I611" i="3"/>
  <c r="H611" i="3"/>
  <c r="K610" i="3"/>
  <c r="J610" i="3"/>
  <c r="I610" i="3"/>
  <c r="H610" i="3"/>
  <c r="K609" i="3"/>
  <c r="J609" i="3"/>
  <c r="I609" i="3"/>
  <c r="H609" i="3"/>
  <c r="K608" i="3"/>
  <c r="J608" i="3"/>
  <c r="I608" i="3"/>
  <c r="H608" i="3"/>
  <c r="K607" i="3"/>
  <c r="J607" i="3"/>
  <c r="I607" i="3"/>
  <c r="H607" i="3"/>
  <c r="K606" i="3"/>
  <c r="J606" i="3"/>
  <c r="I606" i="3"/>
  <c r="H606" i="3"/>
  <c r="K605" i="3"/>
  <c r="J605" i="3"/>
  <c r="I605" i="3"/>
  <c r="H605" i="3"/>
  <c r="K604" i="3"/>
  <c r="J604" i="3"/>
  <c r="I604" i="3"/>
  <c r="H604" i="3"/>
  <c r="K603" i="3"/>
  <c r="J603" i="3"/>
  <c r="I603" i="3"/>
  <c r="H603" i="3"/>
  <c r="K602" i="3"/>
  <c r="J602" i="3"/>
  <c r="I602" i="3"/>
  <c r="H602" i="3"/>
  <c r="K601" i="3"/>
  <c r="J601" i="3"/>
  <c r="I601" i="3"/>
  <c r="H601" i="3"/>
  <c r="K600" i="3"/>
  <c r="J600" i="3"/>
  <c r="I600" i="3"/>
  <c r="H600" i="3"/>
  <c r="K599" i="3"/>
  <c r="J599" i="3"/>
  <c r="H599" i="3"/>
  <c r="K598" i="3"/>
  <c r="J598" i="3"/>
  <c r="H598" i="3"/>
  <c r="K597" i="3"/>
  <c r="J597" i="3"/>
  <c r="H597" i="3"/>
  <c r="K596" i="3"/>
  <c r="J596" i="3"/>
  <c r="H596" i="3"/>
  <c r="K595" i="3"/>
  <c r="J595" i="3"/>
  <c r="H595" i="3"/>
  <c r="K594" i="3"/>
  <c r="J594" i="3"/>
  <c r="I594" i="3"/>
  <c r="H594" i="3"/>
  <c r="K593" i="3"/>
  <c r="J593" i="3"/>
  <c r="H593" i="3"/>
  <c r="K592" i="3"/>
  <c r="J592" i="3"/>
  <c r="H592" i="3"/>
  <c r="K591" i="3"/>
  <c r="J591" i="3"/>
  <c r="H591" i="3"/>
  <c r="K590" i="3"/>
  <c r="J590" i="3"/>
  <c r="I590" i="3"/>
  <c r="H590" i="3"/>
  <c r="K589" i="3"/>
  <c r="J589" i="3"/>
  <c r="I589" i="3"/>
  <c r="H589" i="3"/>
  <c r="K588" i="3"/>
  <c r="J588" i="3"/>
  <c r="I588" i="3"/>
  <c r="H588" i="3"/>
  <c r="K587" i="3"/>
  <c r="J587" i="3"/>
  <c r="I587" i="3"/>
  <c r="H587" i="3"/>
  <c r="K586" i="3"/>
  <c r="J586" i="3"/>
  <c r="I586" i="3"/>
  <c r="H586" i="3"/>
  <c r="K585" i="3"/>
  <c r="J585" i="3"/>
  <c r="I585" i="3"/>
  <c r="H585" i="3"/>
  <c r="K584" i="3"/>
  <c r="J584" i="3"/>
  <c r="I584" i="3"/>
  <c r="H584" i="3"/>
  <c r="K583" i="3"/>
  <c r="J583" i="3"/>
  <c r="I583" i="3"/>
  <c r="H583" i="3"/>
  <c r="K582" i="3"/>
  <c r="J582" i="3"/>
  <c r="I582" i="3"/>
  <c r="H582" i="3"/>
  <c r="K581" i="3"/>
  <c r="J581" i="3"/>
  <c r="I581" i="3"/>
  <c r="H581" i="3"/>
  <c r="K580" i="3"/>
  <c r="J580" i="3"/>
  <c r="I580" i="3"/>
  <c r="H580" i="3"/>
  <c r="K579" i="3"/>
  <c r="J579" i="3"/>
  <c r="I579" i="3"/>
  <c r="H579" i="3"/>
  <c r="K578" i="3"/>
  <c r="J578" i="3"/>
  <c r="I578" i="3"/>
  <c r="H578" i="3"/>
  <c r="K577" i="3"/>
  <c r="J577" i="3"/>
  <c r="I577" i="3"/>
  <c r="H577" i="3"/>
  <c r="K576" i="3"/>
  <c r="J576" i="3"/>
  <c r="I576" i="3"/>
  <c r="H576" i="3"/>
  <c r="K575" i="3"/>
  <c r="J575" i="3"/>
  <c r="I575" i="3"/>
  <c r="H575" i="3"/>
  <c r="K574" i="3"/>
  <c r="J574" i="3"/>
  <c r="I574" i="3"/>
  <c r="H574" i="3"/>
  <c r="K573" i="3"/>
  <c r="J573" i="3"/>
  <c r="H573" i="3"/>
  <c r="K572" i="3"/>
  <c r="J572" i="3"/>
  <c r="H572" i="3"/>
  <c r="K571" i="3"/>
  <c r="J571" i="3"/>
  <c r="H571" i="3"/>
  <c r="K570" i="3"/>
  <c r="J570" i="3"/>
  <c r="H570" i="3"/>
  <c r="K569" i="3"/>
  <c r="J569" i="3"/>
  <c r="H569" i="3"/>
  <c r="K568" i="3"/>
  <c r="J568" i="3"/>
  <c r="H568" i="3"/>
  <c r="K567" i="3"/>
  <c r="J567" i="3"/>
  <c r="H567" i="3"/>
  <c r="K566" i="3"/>
  <c r="J566" i="3"/>
  <c r="H566" i="3"/>
  <c r="K565" i="3"/>
  <c r="J565" i="3"/>
  <c r="H565" i="3"/>
  <c r="K564" i="3"/>
  <c r="J564" i="3"/>
  <c r="H564" i="3"/>
  <c r="K563" i="3"/>
  <c r="J563" i="3"/>
  <c r="H563" i="3"/>
  <c r="K562" i="3"/>
  <c r="J562" i="3"/>
  <c r="H562" i="3"/>
  <c r="K561" i="3"/>
  <c r="J561" i="3"/>
  <c r="H561" i="3"/>
  <c r="K560" i="3"/>
  <c r="J560" i="3"/>
  <c r="H560" i="3"/>
  <c r="K559" i="3"/>
  <c r="J559" i="3"/>
  <c r="H559" i="3"/>
  <c r="K558" i="3"/>
  <c r="J558" i="3"/>
  <c r="H558" i="3"/>
  <c r="K557" i="3"/>
  <c r="J557" i="3"/>
  <c r="H557" i="3"/>
  <c r="K556" i="3"/>
  <c r="J556" i="3"/>
  <c r="H556" i="3"/>
  <c r="K555" i="3"/>
  <c r="J555" i="3"/>
  <c r="H555" i="3"/>
  <c r="K554" i="3"/>
  <c r="J554" i="3"/>
  <c r="H554" i="3"/>
  <c r="K553" i="3"/>
  <c r="J553" i="3"/>
  <c r="H553" i="3"/>
  <c r="K552" i="3"/>
  <c r="J552" i="3"/>
  <c r="H552" i="3"/>
  <c r="K551" i="3"/>
  <c r="J551" i="3"/>
  <c r="H551" i="3"/>
  <c r="K550" i="3"/>
  <c r="J550" i="3"/>
  <c r="H550" i="3"/>
  <c r="K549" i="3"/>
  <c r="J549" i="3"/>
  <c r="H549" i="3"/>
  <c r="K548" i="3"/>
  <c r="J548" i="3"/>
  <c r="H548" i="3"/>
  <c r="K547" i="3"/>
  <c r="J547" i="3"/>
  <c r="H547" i="3"/>
  <c r="K546" i="3"/>
  <c r="J546" i="3"/>
  <c r="H546" i="3"/>
  <c r="K545" i="3"/>
  <c r="J545" i="3"/>
  <c r="H545" i="3"/>
  <c r="K544" i="3"/>
  <c r="J544" i="3"/>
  <c r="H544" i="3"/>
  <c r="K543" i="3"/>
  <c r="J543" i="3"/>
  <c r="H543" i="3"/>
  <c r="K542" i="3"/>
  <c r="J542" i="3"/>
  <c r="H542" i="3"/>
  <c r="K541" i="3"/>
  <c r="J541" i="3"/>
  <c r="H541" i="3"/>
  <c r="K540" i="3"/>
  <c r="J540" i="3"/>
  <c r="H540" i="3"/>
  <c r="K539" i="3"/>
  <c r="J539" i="3"/>
  <c r="H539" i="3"/>
  <c r="K538" i="3"/>
  <c r="J538" i="3"/>
  <c r="H538" i="3"/>
  <c r="K537" i="3"/>
  <c r="J537" i="3"/>
  <c r="H537" i="3"/>
  <c r="K536" i="3"/>
  <c r="J536" i="3"/>
  <c r="H536" i="3"/>
  <c r="K535" i="3"/>
  <c r="J535" i="3"/>
  <c r="H535" i="3"/>
  <c r="K534" i="3"/>
  <c r="J534" i="3"/>
  <c r="H534" i="3"/>
  <c r="K533" i="3"/>
  <c r="J533" i="3"/>
  <c r="H533" i="3"/>
  <c r="K532" i="3"/>
  <c r="J532" i="3"/>
  <c r="H532" i="3"/>
  <c r="K531" i="3"/>
  <c r="J531" i="3"/>
  <c r="H531" i="3"/>
  <c r="K530" i="3"/>
  <c r="J530" i="3"/>
  <c r="H530" i="3"/>
  <c r="K529" i="3"/>
  <c r="J529" i="3"/>
  <c r="H529" i="3"/>
  <c r="K528" i="3"/>
  <c r="J528" i="3"/>
  <c r="H528" i="3"/>
  <c r="K527" i="3"/>
  <c r="J527" i="3"/>
  <c r="H527" i="3"/>
  <c r="K526" i="3"/>
  <c r="J526" i="3"/>
  <c r="H526" i="3"/>
  <c r="K525" i="3"/>
  <c r="J525" i="3"/>
  <c r="H525" i="3"/>
  <c r="K524" i="3"/>
  <c r="J524" i="3"/>
  <c r="H524" i="3"/>
  <c r="K523" i="3"/>
  <c r="J523" i="3"/>
  <c r="H523" i="3"/>
  <c r="K522" i="3"/>
  <c r="J522" i="3"/>
  <c r="H522" i="3"/>
  <c r="K521" i="3"/>
  <c r="J521" i="3"/>
  <c r="H521" i="3"/>
  <c r="K520" i="3"/>
  <c r="J520" i="3"/>
  <c r="H520" i="3"/>
  <c r="K519" i="3"/>
  <c r="J519" i="3"/>
  <c r="H519" i="3"/>
  <c r="K518" i="3"/>
  <c r="J518" i="3"/>
  <c r="H518" i="3"/>
  <c r="K517" i="3"/>
  <c r="J517" i="3"/>
  <c r="H517" i="3"/>
  <c r="K516" i="3"/>
  <c r="J516" i="3"/>
  <c r="H516" i="3"/>
  <c r="K515" i="3"/>
  <c r="J515" i="3"/>
  <c r="H515" i="3"/>
  <c r="K514" i="3"/>
  <c r="J514" i="3"/>
  <c r="H514" i="3"/>
  <c r="K513" i="3"/>
  <c r="J513" i="3"/>
  <c r="H513" i="3"/>
  <c r="K512" i="3"/>
  <c r="J512" i="3"/>
  <c r="H512" i="3"/>
  <c r="K511" i="3"/>
  <c r="J511" i="3"/>
  <c r="H511" i="3"/>
  <c r="K510" i="3"/>
  <c r="J510" i="3"/>
  <c r="H510" i="3"/>
  <c r="K509" i="3"/>
  <c r="J509" i="3"/>
  <c r="H509" i="3"/>
  <c r="K508" i="3"/>
  <c r="J508" i="3"/>
  <c r="H508" i="3"/>
  <c r="K507" i="3"/>
  <c r="J507" i="3"/>
  <c r="H507" i="3"/>
  <c r="K506" i="3"/>
  <c r="J506" i="3"/>
  <c r="H506" i="3"/>
  <c r="K505" i="3"/>
  <c r="J505" i="3"/>
  <c r="H505" i="3"/>
  <c r="K504" i="3"/>
  <c r="J504" i="3"/>
  <c r="H504" i="3"/>
  <c r="K503" i="3"/>
  <c r="J503" i="3"/>
  <c r="H503" i="3"/>
  <c r="K502" i="3"/>
  <c r="J502" i="3"/>
  <c r="H502" i="3"/>
  <c r="K501" i="3"/>
  <c r="J501" i="3"/>
  <c r="H501" i="3"/>
  <c r="K500" i="3"/>
  <c r="J500" i="3"/>
  <c r="H500" i="3"/>
  <c r="K499" i="3"/>
  <c r="J499" i="3"/>
  <c r="H499" i="3"/>
  <c r="K498" i="3"/>
  <c r="J498" i="3"/>
  <c r="H498" i="3"/>
  <c r="K497" i="3"/>
  <c r="J497" i="3"/>
  <c r="H497" i="3"/>
  <c r="K496" i="3"/>
  <c r="J496" i="3"/>
  <c r="H496" i="3"/>
  <c r="K495" i="3"/>
  <c r="J495" i="3"/>
  <c r="H495" i="3"/>
  <c r="K494" i="3"/>
  <c r="J494" i="3"/>
  <c r="H494" i="3"/>
  <c r="K493" i="3"/>
  <c r="J493" i="3"/>
  <c r="H493" i="3"/>
  <c r="K492" i="3"/>
  <c r="J492" i="3"/>
  <c r="H492" i="3"/>
  <c r="K491" i="3"/>
  <c r="J491" i="3"/>
  <c r="H491" i="3"/>
  <c r="K490" i="3"/>
  <c r="J490" i="3"/>
  <c r="H490" i="3"/>
  <c r="K489" i="3"/>
  <c r="J489" i="3"/>
  <c r="H489" i="3"/>
  <c r="K488" i="3"/>
  <c r="J488" i="3"/>
  <c r="H488" i="3"/>
  <c r="K487" i="3"/>
  <c r="J487" i="3"/>
  <c r="H487" i="3"/>
  <c r="K486" i="3"/>
  <c r="J486" i="3"/>
  <c r="H486" i="3"/>
  <c r="K485" i="3"/>
  <c r="J485" i="3"/>
  <c r="H485" i="3"/>
  <c r="K484" i="3"/>
  <c r="J484" i="3"/>
  <c r="H484" i="3"/>
  <c r="K483" i="3"/>
  <c r="J483" i="3"/>
  <c r="H483" i="3"/>
  <c r="K482" i="3"/>
  <c r="J482" i="3"/>
  <c r="H482" i="3"/>
  <c r="K481" i="3"/>
  <c r="J481" i="3"/>
  <c r="H481" i="3"/>
  <c r="K480" i="3"/>
  <c r="J480" i="3"/>
  <c r="H480" i="3"/>
  <c r="K479" i="3"/>
  <c r="J479" i="3"/>
  <c r="H479" i="3"/>
  <c r="K478" i="3"/>
  <c r="J478" i="3"/>
  <c r="H478" i="3"/>
  <c r="K477" i="3"/>
  <c r="J477" i="3"/>
  <c r="H477" i="3"/>
  <c r="K476" i="3"/>
  <c r="J476" i="3"/>
  <c r="H476" i="3"/>
  <c r="K475" i="3"/>
  <c r="J475" i="3"/>
  <c r="H475" i="3"/>
  <c r="K474" i="3"/>
  <c r="J474" i="3"/>
  <c r="H474" i="3"/>
  <c r="K473" i="3"/>
  <c r="J473" i="3"/>
  <c r="H473" i="3"/>
  <c r="K472" i="3"/>
  <c r="J472" i="3"/>
  <c r="H472" i="3"/>
  <c r="K471" i="3"/>
  <c r="J471" i="3"/>
  <c r="H471" i="3"/>
  <c r="K470" i="3"/>
  <c r="J470" i="3"/>
  <c r="H470" i="3"/>
  <c r="K469" i="3"/>
  <c r="J469" i="3"/>
  <c r="H469" i="3"/>
  <c r="K468" i="3"/>
  <c r="J468" i="3"/>
  <c r="H468" i="3"/>
  <c r="K467" i="3"/>
  <c r="J467" i="3"/>
  <c r="H467" i="3"/>
  <c r="K466" i="3"/>
  <c r="J466" i="3"/>
  <c r="H466" i="3"/>
  <c r="K465" i="3"/>
  <c r="J465" i="3"/>
  <c r="H465" i="3"/>
  <c r="K464" i="3"/>
  <c r="J464" i="3"/>
  <c r="H464" i="3"/>
  <c r="K463" i="3"/>
  <c r="J463" i="3"/>
  <c r="H463" i="3"/>
  <c r="K462" i="3"/>
  <c r="J462" i="3"/>
  <c r="H462" i="3"/>
  <c r="K461" i="3"/>
  <c r="J461" i="3"/>
  <c r="H461" i="3"/>
  <c r="K460" i="3"/>
  <c r="J460" i="3"/>
  <c r="H460" i="3"/>
  <c r="K459" i="3"/>
  <c r="J459" i="3"/>
  <c r="H459" i="3"/>
  <c r="K458" i="3"/>
  <c r="J458" i="3"/>
  <c r="H458" i="3"/>
  <c r="K457" i="3"/>
  <c r="J457" i="3"/>
  <c r="H457" i="3"/>
  <c r="K456" i="3"/>
  <c r="J456" i="3"/>
  <c r="H456" i="3"/>
  <c r="K455" i="3"/>
  <c r="J455" i="3"/>
  <c r="K454" i="3"/>
  <c r="J454" i="3"/>
  <c r="K453" i="3"/>
  <c r="J453" i="3"/>
  <c r="H453" i="3"/>
  <c r="K452" i="3"/>
  <c r="J452" i="3"/>
  <c r="H452" i="3"/>
  <c r="K451" i="3"/>
  <c r="J451" i="3"/>
  <c r="H451" i="3"/>
  <c r="K450" i="3"/>
  <c r="J450" i="3"/>
  <c r="H450" i="3"/>
  <c r="K449" i="3"/>
  <c r="J449" i="3"/>
  <c r="H449" i="3"/>
  <c r="K448" i="3"/>
  <c r="J448" i="3"/>
  <c r="H448" i="3"/>
  <c r="K447" i="3"/>
  <c r="J447" i="3"/>
  <c r="H447" i="3"/>
  <c r="K446" i="3"/>
  <c r="J446" i="3"/>
  <c r="H446" i="3"/>
  <c r="K445" i="3"/>
  <c r="J445" i="3"/>
  <c r="H445" i="3"/>
  <c r="K444" i="3"/>
  <c r="J444" i="3"/>
  <c r="H444" i="3"/>
  <c r="K443" i="3"/>
  <c r="J443" i="3"/>
  <c r="H443" i="3"/>
  <c r="K442" i="3"/>
  <c r="J442" i="3"/>
  <c r="H442" i="3"/>
  <c r="K441" i="3"/>
  <c r="J441" i="3"/>
  <c r="H441" i="3"/>
  <c r="K440" i="3"/>
  <c r="J440" i="3"/>
  <c r="H440" i="3"/>
  <c r="K439" i="3"/>
  <c r="J439" i="3"/>
  <c r="H439" i="3"/>
  <c r="K438" i="3"/>
  <c r="J438" i="3"/>
  <c r="H438" i="3"/>
  <c r="K437" i="3"/>
  <c r="J437" i="3"/>
  <c r="H437" i="3"/>
  <c r="K436" i="3"/>
  <c r="J436" i="3"/>
  <c r="H436" i="3"/>
  <c r="K435" i="3"/>
  <c r="J435" i="3"/>
  <c r="H435" i="3"/>
  <c r="K434" i="3"/>
  <c r="J434" i="3"/>
  <c r="H434" i="3"/>
  <c r="K433" i="3"/>
  <c r="J433" i="3"/>
  <c r="H433" i="3"/>
  <c r="K432" i="3"/>
  <c r="J432" i="3"/>
  <c r="H432" i="3"/>
  <c r="K431" i="3"/>
  <c r="J431" i="3"/>
  <c r="H431" i="3"/>
  <c r="K430" i="3"/>
  <c r="J430" i="3"/>
  <c r="H430" i="3"/>
  <c r="K429" i="3"/>
  <c r="J429" i="3"/>
  <c r="H429" i="3"/>
  <c r="K428" i="3"/>
  <c r="J428" i="3"/>
  <c r="H428" i="3"/>
  <c r="K427" i="3"/>
  <c r="J427" i="3"/>
  <c r="H427" i="3"/>
  <c r="K426" i="3"/>
  <c r="J426" i="3"/>
  <c r="H426" i="3"/>
  <c r="K425" i="3"/>
  <c r="J425" i="3"/>
  <c r="H425" i="3"/>
  <c r="K424" i="3"/>
  <c r="J424" i="3"/>
  <c r="H424" i="3"/>
  <c r="K423" i="3"/>
  <c r="J423" i="3"/>
  <c r="H423" i="3"/>
  <c r="K422" i="3"/>
  <c r="J422" i="3"/>
  <c r="H422" i="3"/>
  <c r="K421" i="3"/>
  <c r="J421" i="3"/>
  <c r="H421" i="3"/>
  <c r="K420" i="3"/>
  <c r="J420" i="3"/>
  <c r="H420" i="3"/>
  <c r="K419" i="3"/>
  <c r="J419" i="3"/>
  <c r="H419" i="3"/>
  <c r="K418" i="3"/>
  <c r="J418" i="3"/>
  <c r="H418" i="3"/>
  <c r="K417" i="3"/>
  <c r="J417" i="3"/>
  <c r="H417" i="3"/>
  <c r="K416" i="3"/>
  <c r="J416" i="3"/>
  <c r="H416" i="3"/>
  <c r="K415" i="3"/>
  <c r="J415" i="3"/>
  <c r="H415" i="3"/>
  <c r="K414" i="3"/>
  <c r="J414" i="3"/>
  <c r="H414" i="3"/>
  <c r="K413" i="3"/>
  <c r="J413" i="3"/>
  <c r="H413" i="3"/>
  <c r="K412" i="3"/>
  <c r="J412" i="3"/>
  <c r="H412" i="3"/>
  <c r="K411" i="3"/>
  <c r="J411" i="3"/>
  <c r="H411" i="3"/>
  <c r="K410" i="3"/>
  <c r="J410" i="3"/>
  <c r="H410" i="3"/>
  <c r="K409" i="3"/>
  <c r="J409" i="3"/>
  <c r="H409" i="3"/>
  <c r="K408" i="3"/>
  <c r="J408" i="3"/>
  <c r="H408" i="3"/>
  <c r="K407" i="3"/>
  <c r="J407" i="3"/>
  <c r="H407" i="3"/>
  <c r="K406" i="3"/>
  <c r="J406" i="3"/>
  <c r="H406" i="3"/>
  <c r="K405" i="3"/>
  <c r="J405" i="3"/>
  <c r="H405" i="3"/>
  <c r="K404" i="3"/>
  <c r="J404" i="3"/>
  <c r="H404" i="3"/>
  <c r="K403" i="3"/>
  <c r="J403" i="3"/>
  <c r="H403" i="3"/>
  <c r="K402" i="3"/>
  <c r="J402" i="3"/>
  <c r="H402" i="3"/>
  <c r="K401" i="3"/>
  <c r="J401" i="3"/>
  <c r="H401" i="3"/>
  <c r="K400" i="3"/>
  <c r="J400" i="3"/>
  <c r="H400" i="3"/>
  <c r="K399" i="3"/>
  <c r="J399" i="3"/>
  <c r="H399" i="3"/>
  <c r="K398" i="3"/>
  <c r="J398" i="3"/>
  <c r="H398" i="3"/>
  <c r="K397" i="3"/>
  <c r="J397" i="3"/>
  <c r="H397" i="3"/>
  <c r="K396" i="3"/>
  <c r="J396" i="3"/>
  <c r="H396" i="3"/>
  <c r="K395" i="3"/>
  <c r="J395" i="3"/>
  <c r="H395" i="3"/>
  <c r="K394" i="3"/>
  <c r="J394" i="3"/>
  <c r="H394" i="3"/>
  <c r="K393" i="3"/>
  <c r="J393" i="3"/>
  <c r="H393" i="3"/>
  <c r="K392" i="3"/>
  <c r="J392" i="3"/>
  <c r="H392" i="3"/>
  <c r="K391" i="3"/>
  <c r="J391" i="3"/>
  <c r="H391" i="3"/>
  <c r="K390" i="3"/>
  <c r="J390" i="3"/>
  <c r="H390" i="3"/>
  <c r="K389" i="3"/>
  <c r="J389" i="3"/>
  <c r="H389" i="3"/>
  <c r="K388" i="3"/>
  <c r="J388" i="3"/>
  <c r="H388" i="3"/>
  <c r="K387" i="3"/>
  <c r="J387" i="3"/>
  <c r="H387" i="3"/>
  <c r="K386" i="3"/>
  <c r="J386" i="3"/>
  <c r="H386" i="3"/>
  <c r="K385" i="3"/>
  <c r="J385" i="3"/>
  <c r="H385" i="3"/>
  <c r="K384" i="3"/>
  <c r="J384" i="3"/>
  <c r="H384" i="3"/>
  <c r="K383" i="3"/>
  <c r="J383" i="3"/>
  <c r="H383" i="3"/>
  <c r="K382" i="3"/>
  <c r="J382" i="3"/>
  <c r="H382" i="3"/>
  <c r="K381" i="3"/>
  <c r="J381" i="3"/>
  <c r="H381" i="3"/>
  <c r="K380" i="3"/>
  <c r="J380" i="3"/>
  <c r="H380" i="3"/>
  <c r="K379" i="3"/>
  <c r="J379" i="3"/>
  <c r="H379" i="3"/>
  <c r="K378" i="3"/>
  <c r="J378" i="3"/>
  <c r="H378" i="3"/>
  <c r="K377" i="3"/>
  <c r="J377" i="3"/>
  <c r="H377" i="3"/>
  <c r="K376" i="3"/>
  <c r="J376" i="3"/>
  <c r="H376" i="3"/>
  <c r="K375" i="3"/>
  <c r="J375" i="3"/>
  <c r="H375" i="3"/>
  <c r="K374" i="3"/>
  <c r="J374" i="3"/>
  <c r="H374" i="3"/>
  <c r="K373" i="3"/>
  <c r="J373" i="3"/>
  <c r="H373" i="3"/>
  <c r="K372" i="3"/>
  <c r="J372" i="3"/>
  <c r="H372" i="3"/>
  <c r="K371" i="3"/>
  <c r="J371" i="3"/>
  <c r="H371" i="3"/>
  <c r="K370" i="3"/>
  <c r="J370" i="3"/>
  <c r="H370" i="3"/>
  <c r="K369" i="3"/>
  <c r="J369" i="3"/>
  <c r="H369" i="3"/>
  <c r="K368" i="3"/>
  <c r="J368" i="3"/>
  <c r="H368" i="3"/>
  <c r="K367" i="3"/>
  <c r="J367" i="3"/>
  <c r="H367" i="3"/>
  <c r="K366" i="3"/>
  <c r="J366" i="3"/>
  <c r="H366" i="3"/>
  <c r="K365" i="3"/>
  <c r="J365" i="3"/>
  <c r="H365" i="3"/>
  <c r="K364" i="3"/>
  <c r="J364" i="3"/>
  <c r="H364" i="3"/>
  <c r="K363" i="3"/>
  <c r="J363" i="3"/>
  <c r="H363" i="3"/>
  <c r="K362" i="3"/>
  <c r="J362" i="3"/>
  <c r="H362" i="3"/>
  <c r="K361" i="3"/>
  <c r="J361" i="3"/>
  <c r="H361" i="3"/>
  <c r="K360" i="3"/>
  <c r="J360" i="3"/>
  <c r="H360" i="3"/>
  <c r="K359" i="3"/>
  <c r="J359" i="3"/>
  <c r="H359" i="3"/>
  <c r="K358" i="3"/>
  <c r="J358" i="3"/>
  <c r="H358" i="3"/>
  <c r="K357" i="3"/>
  <c r="J357" i="3"/>
  <c r="H357" i="3"/>
  <c r="K356" i="3"/>
  <c r="J356" i="3"/>
  <c r="H356" i="3"/>
  <c r="K355" i="3"/>
  <c r="J355" i="3"/>
  <c r="H355" i="3"/>
  <c r="K354" i="3"/>
  <c r="J354" i="3"/>
  <c r="H354" i="3"/>
  <c r="K353" i="3"/>
  <c r="J353" i="3"/>
  <c r="H353" i="3"/>
  <c r="K352" i="3"/>
  <c r="J352" i="3"/>
  <c r="H352" i="3"/>
  <c r="K351" i="3"/>
  <c r="J351" i="3"/>
  <c r="H351" i="3"/>
  <c r="K350" i="3"/>
  <c r="J350" i="3"/>
  <c r="H350" i="3"/>
  <c r="K349" i="3"/>
  <c r="J349" i="3"/>
  <c r="H349" i="3"/>
  <c r="J348" i="3"/>
  <c r="H348" i="3"/>
  <c r="J347" i="3"/>
  <c r="H347" i="3"/>
  <c r="K346" i="3"/>
  <c r="J346" i="3"/>
  <c r="H346" i="3"/>
  <c r="K345" i="3"/>
  <c r="J345" i="3"/>
  <c r="H345" i="3"/>
  <c r="K344" i="3"/>
  <c r="J344" i="3"/>
  <c r="H344" i="3"/>
  <c r="K343" i="3"/>
  <c r="J343" i="3"/>
  <c r="H343" i="3"/>
  <c r="K342" i="3"/>
  <c r="J342" i="3"/>
  <c r="H342" i="3"/>
  <c r="K341" i="3"/>
  <c r="J341" i="3"/>
  <c r="H341" i="3"/>
  <c r="K340" i="3"/>
  <c r="J340" i="3"/>
  <c r="H340" i="3"/>
  <c r="K339" i="3"/>
  <c r="J339" i="3"/>
  <c r="H339" i="3"/>
  <c r="K338" i="3"/>
  <c r="J338" i="3"/>
  <c r="H338" i="3"/>
  <c r="K337" i="3"/>
  <c r="J337" i="3"/>
  <c r="H337" i="3"/>
  <c r="K336" i="3"/>
  <c r="J336" i="3"/>
  <c r="H336" i="3"/>
  <c r="K335" i="3"/>
  <c r="J335" i="3"/>
  <c r="H335" i="3"/>
  <c r="K334" i="3"/>
  <c r="J334" i="3"/>
  <c r="H334" i="3"/>
  <c r="K333" i="3"/>
  <c r="J333" i="3"/>
  <c r="H333" i="3"/>
  <c r="K332" i="3"/>
  <c r="J332" i="3"/>
  <c r="H332" i="3"/>
  <c r="K331" i="3"/>
  <c r="J331" i="3"/>
  <c r="H331" i="3"/>
  <c r="K330" i="3"/>
  <c r="J330" i="3"/>
  <c r="H330" i="3"/>
  <c r="K329" i="3"/>
  <c r="J329" i="3"/>
  <c r="H329" i="3"/>
  <c r="K328" i="3"/>
  <c r="J328" i="3"/>
  <c r="H328" i="3"/>
  <c r="K327" i="3"/>
  <c r="J327" i="3"/>
  <c r="H327" i="3"/>
  <c r="K326" i="3"/>
  <c r="J326" i="3"/>
  <c r="H326" i="3"/>
  <c r="K325" i="3"/>
  <c r="J325" i="3"/>
  <c r="H325" i="3"/>
  <c r="K324" i="3"/>
  <c r="J324" i="3"/>
  <c r="H324" i="3"/>
  <c r="K323" i="3"/>
  <c r="J323" i="3"/>
  <c r="H323" i="3"/>
  <c r="K322" i="3"/>
  <c r="J322" i="3"/>
  <c r="H322" i="3"/>
  <c r="K321" i="3"/>
  <c r="J321" i="3"/>
  <c r="H321" i="3"/>
  <c r="K320" i="3"/>
  <c r="J320" i="3"/>
  <c r="H320" i="3"/>
  <c r="K319" i="3"/>
  <c r="J319" i="3"/>
  <c r="H319" i="3"/>
  <c r="K318" i="3"/>
  <c r="J318" i="3"/>
  <c r="H318" i="3"/>
  <c r="K317" i="3"/>
  <c r="J317" i="3"/>
  <c r="H317" i="3"/>
  <c r="K316" i="3"/>
  <c r="J316" i="3"/>
  <c r="H316" i="3"/>
  <c r="K315" i="3"/>
  <c r="J315" i="3"/>
  <c r="H315" i="3"/>
  <c r="K314" i="3"/>
  <c r="J314" i="3"/>
  <c r="H314" i="3"/>
  <c r="K313" i="3"/>
  <c r="J313" i="3"/>
  <c r="H313" i="3"/>
  <c r="K312" i="3"/>
  <c r="J312" i="3"/>
  <c r="H312" i="3"/>
  <c r="K311" i="3"/>
  <c r="J311" i="3"/>
  <c r="H311" i="3"/>
  <c r="K310" i="3"/>
  <c r="J310" i="3"/>
  <c r="H310" i="3"/>
  <c r="K309" i="3"/>
  <c r="J309" i="3"/>
  <c r="H309" i="3"/>
  <c r="K308" i="3"/>
  <c r="J308" i="3"/>
  <c r="H308" i="3"/>
  <c r="K307" i="3"/>
  <c r="J307" i="3"/>
  <c r="H307" i="3"/>
  <c r="K306" i="3"/>
  <c r="J306" i="3"/>
  <c r="H306" i="3"/>
  <c r="K305" i="3"/>
  <c r="J305" i="3"/>
  <c r="H305" i="3"/>
  <c r="K304" i="3"/>
  <c r="J304" i="3"/>
  <c r="H304" i="3"/>
  <c r="K303" i="3"/>
  <c r="J303" i="3"/>
  <c r="H303" i="3"/>
  <c r="K302" i="3"/>
  <c r="J302" i="3"/>
  <c r="H302" i="3"/>
  <c r="K301" i="3"/>
  <c r="J301" i="3"/>
  <c r="H301" i="3"/>
  <c r="K300" i="3"/>
  <c r="J300" i="3"/>
  <c r="H300" i="3"/>
  <c r="K299" i="3"/>
  <c r="J299" i="3"/>
  <c r="H299" i="3"/>
  <c r="K298" i="3"/>
  <c r="J298" i="3"/>
  <c r="H298" i="3"/>
  <c r="K297" i="3"/>
  <c r="J297" i="3"/>
  <c r="H297" i="3"/>
  <c r="K296" i="3"/>
  <c r="J296" i="3"/>
  <c r="H296" i="3"/>
  <c r="K295" i="3"/>
  <c r="J295" i="3"/>
  <c r="H295" i="3"/>
  <c r="K294" i="3"/>
  <c r="J294" i="3"/>
  <c r="H294" i="3"/>
  <c r="K293" i="3"/>
  <c r="J293" i="3"/>
  <c r="H293" i="3"/>
  <c r="K292" i="3"/>
  <c r="J292" i="3"/>
  <c r="H292" i="3"/>
  <c r="K291" i="3"/>
  <c r="J291" i="3"/>
  <c r="H291" i="3"/>
  <c r="K290" i="3"/>
  <c r="J290" i="3"/>
  <c r="H290" i="3"/>
  <c r="K289" i="3"/>
  <c r="J289" i="3"/>
  <c r="H289" i="3"/>
  <c r="K288" i="3"/>
  <c r="J288" i="3"/>
  <c r="H288" i="3"/>
  <c r="K287" i="3"/>
  <c r="J287" i="3"/>
  <c r="H287" i="3"/>
  <c r="K286" i="3"/>
  <c r="J286" i="3"/>
  <c r="H286" i="3"/>
  <c r="K285" i="3"/>
  <c r="J285" i="3"/>
  <c r="H285" i="3"/>
  <c r="K284" i="3"/>
  <c r="J284" i="3"/>
  <c r="H284" i="3"/>
  <c r="K283" i="3"/>
  <c r="J283" i="3"/>
  <c r="H283" i="3"/>
  <c r="K282" i="3"/>
  <c r="J282" i="3"/>
  <c r="H282" i="3"/>
  <c r="K281" i="3"/>
  <c r="J281" i="3"/>
  <c r="H281" i="3"/>
  <c r="K280" i="3"/>
  <c r="J280" i="3"/>
  <c r="H280" i="3"/>
  <c r="K279" i="3"/>
  <c r="J279" i="3"/>
  <c r="H279" i="3"/>
  <c r="K278" i="3"/>
  <c r="J278" i="3"/>
  <c r="H278" i="3"/>
  <c r="K277" i="3"/>
  <c r="J277" i="3"/>
  <c r="H277" i="3"/>
  <c r="K276" i="3"/>
  <c r="J276" i="3"/>
  <c r="H276" i="3"/>
  <c r="K275" i="3"/>
  <c r="J275" i="3"/>
  <c r="H275" i="3"/>
  <c r="K274" i="3"/>
  <c r="J274" i="3"/>
  <c r="H274" i="3"/>
  <c r="K273" i="3"/>
  <c r="J273" i="3"/>
  <c r="H273" i="3"/>
  <c r="K272" i="3"/>
  <c r="J272" i="3"/>
  <c r="H272" i="3"/>
  <c r="K271" i="3"/>
  <c r="J271" i="3"/>
  <c r="H271" i="3"/>
  <c r="K270" i="3"/>
  <c r="J270" i="3"/>
  <c r="H270" i="3"/>
  <c r="K269" i="3"/>
  <c r="J269" i="3"/>
  <c r="H269" i="3"/>
  <c r="K268" i="3"/>
  <c r="J268" i="3"/>
  <c r="H268" i="3"/>
  <c r="K267" i="3"/>
  <c r="J267" i="3"/>
  <c r="H267" i="3"/>
  <c r="K266" i="3"/>
  <c r="J266" i="3"/>
  <c r="H266" i="3"/>
  <c r="K265" i="3"/>
  <c r="J265" i="3"/>
  <c r="H265" i="3"/>
  <c r="K264" i="3"/>
  <c r="J264" i="3"/>
  <c r="H264" i="3"/>
  <c r="K263" i="3"/>
  <c r="J263" i="3"/>
  <c r="H263" i="3"/>
  <c r="K262" i="3"/>
  <c r="J262" i="3"/>
  <c r="H262" i="3"/>
  <c r="K261" i="3"/>
  <c r="J261" i="3"/>
  <c r="H261" i="3"/>
  <c r="K260" i="3"/>
  <c r="J260" i="3"/>
  <c r="H260" i="3"/>
  <c r="K259" i="3"/>
  <c r="J259" i="3"/>
  <c r="H259" i="3"/>
  <c r="K258" i="3"/>
  <c r="J258" i="3"/>
  <c r="H258" i="3"/>
  <c r="K257" i="3"/>
  <c r="J257" i="3"/>
  <c r="H257" i="3"/>
  <c r="K256" i="3"/>
  <c r="J256" i="3"/>
  <c r="H256" i="3"/>
  <c r="K255" i="3"/>
  <c r="J255" i="3"/>
  <c r="H255" i="3"/>
  <c r="K254" i="3"/>
  <c r="J254" i="3"/>
  <c r="H254" i="3"/>
  <c r="K253" i="3"/>
  <c r="J253" i="3"/>
  <c r="H253" i="3"/>
  <c r="K252" i="3"/>
  <c r="J252" i="3"/>
  <c r="H252" i="3"/>
  <c r="K251" i="3"/>
  <c r="J251" i="3"/>
  <c r="H251" i="3"/>
  <c r="K250" i="3"/>
  <c r="J250" i="3"/>
  <c r="H250" i="3"/>
  <c r="K249" i="3"/>
  <c r="J249" i="3"/>
  <c r="H249" i="3"/>
  <c r="K248" i="3"/>
  <c r="J248" i="3"/>
  <c r="H248" i="3"/>
  <c r="K247" i="3"/>
  <c r="J247" i="3"/>
  <c r="H247" i="3"/>
  <c r="K246" i="3"/>
  <c r="J246" i="3"/>
  <c r="H246" i="3"/>
  <c r="K245" i="3"/>
  <c r="J245" i="3"/>
  <c r="H245" i="3"/>
  <c r="K244" i="3"/>
  <c r="J244" i="3"/>
  <c r="H244" i="3"/>
  <c r="K243" i="3"/>
  <c r="J243" i="3"/>
  <c r="H243" i="3"/>
  <c r="K242" i="3"/>
  <c r="J242" i="3"/>
  <c r="H242" i="3"/>
  <c r="K241" i="3"/>
  <c r="J241" i="3"/>
  <c r="H241" i="3"/>
  <c r="K240" i="3"/>
  <c r="J240" i="3"/>
  <c r="H240" i="3"/>
  <c r="K239" i="3"/>
  <c r="J239" i="3"/>
  <c r="H239" i="3"/>
  <c r="K238" i="3"/>
  <c r="J238" i="3"/>
  <c r="H238" i="3"/>
  <c r="K237" i="3"/>
  <c r="J237" i="3"/>
  <c r="H237" i="3"/>
  <c r="K236" i="3"/>
  <c r="J236" i="3"/>
  <c r="H236" i="3"/>
  <c r="K235" i="3"/>
  <c r="J235" i="3"/>
  <c r="H235" i="3"/>
  <c r="K234" i="3"/>
  <c r="J234" i="3"/>
  <c r="H234" i="3"/>
  <c r="K233" i="3"/>
  <c r="J233" i="3"/>
  <c r="H233" i="3"/>
  <c r="K232" i="3"/>
  <c r="J232" i="3"/>
  <c r="H232" i="3"/>
  <c r="K231" i="3"/>
  <c r="J231" i="3"/>
  <c r="H231" i="3"/>
  <c r="K230" i="3"/>
  <c r="J230" i="3"/>
  <c r="H230" i="3"/>
  <c r="K229" i="3"/>
  <c r="J229" i="3"/>
  <c r="H229" i="3"/>
  <c r="K228" i="3"/>
  <c r="J228" i="3"/>
  <c r="H228" i="3"/>
  <c r="K227" i="3"/>
  <c r="J227" i="3"/>
  <c r="H227" i="3"/>
  <c r="K226" i="3"/>
  <c r="J226" i="3"/>
  <c r="H226" i="3"/>
  <c r="K225" i="3"/>
  <c r="J225" i="3"/>
  <c r="H225" i="3"/>
  <c r="K224" i="3"/>
  <c r="J224" i="3"/>
  <c r="H224" i="3"/>
  <c r="K223" i="3"/>
  <c r="J223" i="3"/>
  <c r="H223" i="3"/>
  <c r="K222" i="3"/>
  <c r="J222" i="3"/>
  <c r="H222" i="3"/>
  <c r="K221" i="3"/>
  <c r="J221" i="3"/>
  <c r="H221" i="3"/>
  <c r="K220" i="3"/>
  <c r="J220" i="3"/>
  <c r="H220" i="3"/>
  <c r="K219" i="3"/>
  <c r="J219" i="3"/>
  <c r="H219" i="3"/>
  <c r="K218" i="3"/>
  <c r="J218" i="3"/>
  <c r="H218" i="3"/>
  <c r="K217" i="3"/>
  <c r="J217" i="3"/>
  <c r="H217" i="3"/>
  <c r="K216" i="3"/>
  <c r="J216" i="3"/>
  <c r="H216" i="3"/>
  <c r="K215" i="3"/>
  <c r="J215" i="3"/>
  <c r="H215" i="3"/>
  <c r="K214" i="3"/>
  <c r="J214" i="3"/>
  <c r="H214" i="3"/>
  <c r="K213" i="3"/>
  <c r="J213" i="3"/>
  <c r="H213" i="3"/>
  <c r="K212" i="3"/>
  <c r="J212" i="3"/>
  <c r="H212" i="3"/>
  <c r="K211" i="3"/>
  <c r="J211" i="3"/>
  <c r="H211" i="3"/>
  <c r="K210" i="3"/>
  <c r="J210" i="3"/>
  <c r="H210" i="3"/>
  <c r="K209" i="3"/>
  <c r="J209" i="3"/>
  <c r="H209" i="3"/>
  <c r="K208" i="3"/>
  <c r="J208" i="3"/>
  <c r="H208" i="3"/>
  <c r="K207" i="3"/>
  <c r="J207" i="3"/>
  <c r="H207" i="3"/>
  <c r="K206" i="3"/>
  <c r="J206" i="3"/>
  <c r="H206" i="3"/>
  <c r="K205" i="3"/>
  <c r="J205" i="3"/>
  <c r="H205" i="3"/>
  <c r="K204" i="3"/>
  <c r="J204" i="3"/>
  <c r="H204" i="3"/>
  <c r="K203" i="3"/>
  <c r="J203" i="3"/>
  <c r="H203" i="3"/>
  <c r="K202" i="3"/>
  <c r="J202" i="3"/>
  <c r="H202" i="3"/>
  <c r="K201" i="3"/>
  <c r="J201" i="3"/>
  <c r="H201" i="3"/>
  <c r="K200" i="3"/>
  <c r="J200" i="3"/>
  <c r="H200" i="3"/>
  <c r="K199" i="3"/>
  <c r="J199" i="3"/>
  <c r="H199" i="3"/>
  <c r="K198" i="3"/>
  <c r="J198" i="3"/>
  <c r="H198" i="3"/>
  <c r="K197" i="3"/>
  <c r="J197" i="3"/>
  <c r="H197" i="3"/>
  <c r="K196" i="3"/>
  <c r="J196" i="3"/>
  <c r="H196" i="3"/>
  <c r="K195" i="3"/>
  <c r="J195" i="3"/>
  <c r="H195" i="3"/>
  <c r="K194" i="3"/>
  <c r="J194" i="3"/>
  <c r="H194" i="3"/>
  <c r="K193" i="3"/>
  <c r="J193" i="3"/>
  <c r="H193" i="3"/>
  <c r="K192" i="3"/>
  <c r="J192" i="3"/>
  <c r="H192" i="3"/>
  <c r="K191" i="3"/>
  <c r="J191" i="3"/>
  <c r="H191" i="3"/>
  <c r="K190" i="3"/>
  <c r="J190" i="3"/>
  <c r="H190" i="3"/>
  <c r="K189" i="3"/>
  <c r="J189" i="3"/>
  <c r="H189" i="3"/>
  <c r="K188" i="3"/>
  <c r="J188" i="3"/>
  <c r="H188" i="3"/>
  <c r="K187" i="3"/>
  <c r="J187" i="3"/>
  <c r="H187" i="3"/>
  <c r="K186" i="3"/>
  <c r="J186" i="3"/>
  <c r="H186" i="3"/>
  <c r="K185" i="3"/>
  <c r="J185" i="3"/>
  <c r="H185" i="3"/>
  <c r="K184" i="3"/>
  <c r="J184" i="3"/>
  <c r="H184" i="3"/>
  <c r="K183" i="3"/>
  <c r="J183" i="3"/>
  <c r="H183" i="3"/>
  <c r="K182" i="3"/>
  <c r="J182" i="3"/>
  <c r="H182" i="3"/>
  <c r="K181" i="3"/>
  <c r="J181" i="3"/>
  <c r="H181" i="3"/>
  <c r="K180" i="3"/>
  <c r="J180" i="3"/>
  <c r="H180" i="3"/>
  <c r="K179" i="3"/>
  <c r="J179" i="3"/>
  <c r="H179" i="3"/>
  <c r="K178" i="3"/>
  <c r="J178" i="3"/>
  <c r="H178" i="3"/>
  <c r="K177" i="3"/>
  <c r="J177" i="3"/>
  <c r="H177" i="3"/>
  <c r="K176" i="3"/>
  <c r="J176" i="3"/>
  <c r="H176" i="3"/>
  <c r="K175" i="3"/>
  <c r="J175" i="3"/>
  <c r="H175" i="3"/>
  <c r="K174" i="3"/>
  <c r="J174" i="3"/>
  <c r="H174" i="3"/>
  <c r="K173" i="3"/>
  <c r="J173" i="3"/>
  <c r="H173" i="3"/>
  <c r="K172" i="3"/>
  <c r="J172" i="3"/>
  <c r="H172" i="3"/>
  <c r="K171" i="3"/>
  <c r="J171" i="3"/>
  <c r="H171" i="3"/>
  <c r="K170" i="3"/>
  <c r="J170" i="3"/>
  <c r="H170" i="3"/>
  <c r="K169" i="3"/>
  <c r="J169" i="3"/>
  <c r="H169" i="3"/>
  <c r="K168" i="3"/>
  <c r="J168" i="3"/>
  <c r="H168" i="3"/>
  <c r="K167" i="3"/>
  <c r="J167" i="3"/>
  <c r="H167" i="3"/>
  <c r="K166" i="3"/>
  <c r="J166" i="3"/>
  <c r="H166" i="3"/>
  <c r="K165" i="3"/>
  <c r="J165" i="3"/>
  <c r="H165" i="3"/>
  <c r="K164" i="3"/>
  <c r="J164" i="3"/>
  <c r="H164" i="3"/>
  <c r="K163" i="3"/>
  <c r="J163" i="3"/>
  <c r="H163" i="3"/>
  <c r="K162" i="3"/>
  <c r="J162" i="3"/>
  <c r="H162" i="3"/>
  <c r="K161" i="3"/>
  <c r="J161" i="3"/>
  <c r="H161" i="3"/>
  <c r="K160" i="3"/>
  <c r="J160" i="3"/>
  <c r="H160" i="3"/>
  <c r="K159" i="3"/>
  <c r="J159" i="3"/>
  <c r="H159" i="3"/>
  <c r="K158" i="3"/>
  <c r="J158" i="3"/>
  <c r="H158" i="3"/>
  <c r="K157" i="3"/>
  <c r="J157" i="3"/>
  <c r="H157" i="3"/>
  <c r="K156" i="3"/>
  <c r="J156" i="3"/>
  <c r="H156" i="3"/>
  <c r="K155" i="3"/>
  <c r="J155" i="3"/>
  <c r="H155" i="3"/>
  <c r="K154" i="3"/>
  <c r="J154" i="3"/>
  <c r="H154" i="3"/>
  <c r="K153" i="3"/>
  <c r="J153" i="3"/>
  <c r="H153" i="3"/>
  <c r="K152" i="3"/>
  <c r="J152" i="3"/>
  <c r="H152" i="3"/>
  <c r="K151" i="3"/>
  <c r="J151" i="3"/>
  <c r="H151" i="3"/>
  <c r="K150" i="3"/>
  <c r="J150" i="3"/>
  <c r="H150" i="3"/>
  <c r="K149" i="3"/>
  <c r="J149" i="3"/>
  <c r="H149" i="3"/>
  <c r="K148" i="3"/>
  <c r="J148" i="3"/>
  <c r="H148" i="3"/>
  <c r="K147" i="3"/>
  <c r="J147" i="3"/>
  <c r="H147" i="3"/>
  <c r="K146" i="3"/>
  <c r="J146" i="3"/>
  <c r="H146" i="3"/>
  <c r="K145" i="3"/>
  <c r="J145" i="3"/>
  <c r="H145" i="3"/>
  <c r="K144" i="3"/>
  <c r="J144" i="3"/>
  <c r="H144" i="3"/>
  <c r="K143" i="3"/>
  <c r="J143" i="3"/>
  <c r="H143" i="3"/>
  <c r="K142" i="3"/>
  <c r="J142" i="3"/>
  <c r="H142" i="3"/>
  <c r="K141" i="3"/>
  <c r="J141" i="3"/>
  <c r="H141" i="3"/>
  <c r="K140" i="3"/>
  <c r="J140" i="3"/>
  <c r="H140" i="3"/>
  <c r="K139" i="3"/>
  <c r="J139" i="3"/>
  <c r="H139" i="3"/>
  <c r="K138" i="3"/>
  <c r="J138" i="3"/>
  <c r="H138" i="3"/>
  <c r="K137" i="3"/>
  <c r="J137" i="3"/>
  <c r="H137" i="3"/>
  <c r="K136" i="3"/>
  <c r="J136" i="3"/>
  <c r="H136" i="3"/>
  <c r="K135" i="3"/>
  <c r="J135" i="3"/>
  <c r="H135" i="3"/>
  <c r="K134" i="3"/>
  <c r="J134" i="3"/>
  <c r="H134" i="3"/>
  <c r="K133" i="3"/>
  <c r="J133" i="3"/>
  <c r="H133" i="3"/>
  <c r="K132" i="3"/>
  <c r="J132" i="3"/>
  <c r="H132" i="3"/>
  <c r="K131" i="3"/>
  <c r="J131" i="3"/>
  <c r="H131" i="3"/>
  <c r="K130" i="3"/>
  <c r="J130" i="3"/>
  <c r="H130" i="3"/>
  <c r="K129" i="3"/>
  <c r="J129" i="3"/>
  <c r="H129" i="3"/>
  <c r="K128" i="3"/>
  <c r="J128" i="3"/>
  <c r="H128" i="3"/>
  <c r="K127" i="3"/>
  <c r="J127" i="3"/>
  <c r="H127" i="3"/>
  <c r="K126" i="3"/>
  <c r="J126" i="3"/>
  <c r="H126" i="3"/>
  <c r="K125" i="3"/>
  <c r="J125" i="3"/>
  <c r="H125" i="3"/>
  <c r="K124" i="3"/>
  <c r="J124" i="3"/>
  <c r="H124" i="3"/>
  <c r="K123" i="3"/>
  <c r="J123" i="3"/>
  <c r="H123" i="3"/>
  <c r="K122" i="3"/>
  <c r="J122" i="3"/>
  <c r="H122" i="3"/>
  <c r="K121" i="3"/>
  <c r="J121" i="3"/>
  <c r="H121" i="3"/>
  <c r="K120" i="3"/>
  <c r="J120" i="3"/>
  <c r="H120" i="3"/>
  <c r="K119" i="3"/>
  <c r="J119" i="3"/>
  <c r="H119" i="3"/>
  <c r="K118" i="3"/>
  <c r="J118" i="3"/>
  <c r="H118" i="3"/>
  <c r="K117" i="3"/>
  <c r="J117" i="3"/>
  <c r="H117" i="3"/>
  <c r="K116" i="3"/>
  <c r="J116" i="3"/>
  <c r="H116" i="3"/>
  <c r="K115" i="3"/>
  <c r="J115" i="3"/>
  <c r="H115" i="3"/>
  <c r="K114" i="3"/>
  <c r="J114" i="3"/>
  <c r="H114" i="3"/>
  <c r="K113" i="3"/>
  <c r="J113" i="3"/>
  <c r="H113" i="3"/>
  <c r="K112" i="3"/>
  <c r="J112" i="3"/>
  <c r="H112" i="3"/>
  <c r="K111" i="3"/>
  <c r="J111" i="3"/>
  <c r="H111" i="3"/>
  <c r="K110" i="3"/>
  <c r="J110" i="3"/>
  <c r="H110" i="3"/>
  <c r="K109" i="3"/>
  <c r="J109" i="3"/>
  <c r="H109" i="3"/>
  <c r="K108" i="3"/>
  <c r="J108" i="3"/>
  <c r="H108" i="3"/>
  <c r="K107" i="3"/>
  <c r="J107" i="3"/>
  <c r="H107" i="3"/>
  <c r="K106" i="3"/>
  <c r="J106" i="3"/>
  <c r="H106" i="3"/>
  <c r="K105" i="3"/>
  <c r="J105" i="3"/>
  <c r="H105" i="3"/>
  <c r="K104" i="3"/>
  <c r="J104" i="3"/>
  <c r="H104" i="3"/>
  <c r="K103" i="3"/>
  <c r="J103" i="3"/>
  <c r="H103" i="3"/>
  <c r="K102" i="3"/>
  <c r="J102" i="3"/>
  <c r="H102" i="3"/>
  <c r="K101" i="3"/>
  <c r="J101" i="3"/>
  <c r="H101" i="3"/>
  <c r="K100" i="3"/>
  <c r="J100" i="3"/>
  <c r="H100" i="3"/>
  <c r="K99" i="3"/>
  <c r="J99" i="3"/>
  <c r="H99" i="3"/>
  <c r="K98" i="3"/>
  <c r="J98" i="3"/>
  <c r="H98" i="3"/>
  <c r="K97" i="3"/>
  <c r="J97" i="3"/>
  <c r="H97" i="3"/>
  <c r="K96" i="3"/>
  <c r="J96" i="3"/>
  <c r="H96" i="3"/>
  <c r="K95" i="3"/>
  <c r="J95" i="3"/>
  <c r="H95" i="3"/>
  <c r="K94" i="3"/>
  <c r="J94" i="3"/>
  <c r="H94" i="3"/>
  <c r="K93" i="3"/>
  <c r="J93" i="3"/>
  <c r="H93" i="3"/>
  <c r="K92" i="3"/>
  <c r="J92" i="3"/>
  <c r="H92" i="3"/>
  <c r="K91" i="3"/>
  <c r="J91" i="3"/>
  <c r="H91" i="3"/>
  <c r="K90" i="3"/>
  <c r="J90" i="3"/>
  <c r="H90" i="3"/>
  <c r="K89" i="3"/>
  <c r="J89" i="3"/>
  <c r="H89" i="3"/>
  <c r="K88" i="3"/>
  <c r="J88" i="3"/>
  <c r="H88" i="3"/>
  <c r="K87" i="3"/>
  <c r="J87" i="3"/>
  <c r="H87" i="3"/>
  <c r="K86" i="3"/>
  <c r="J86" i="3"/>
  <c r="H86" i="3"/>
  <c r="K85" i="3"/>
  <c r="J85" i="3"/>
  <c r="H85" i="3"/>
  <c r="K84" i="3"/>
  <c r="J84" i="3"/>
  <c r="H84" i="3"/>
  <c r="K83" i="3"/>
  <c r="J83" i="3"/>
  <c r="H83" i="3"/>
  <c r="K82" i="3"/>
  <c r="J82" i="3"/>
  <c r="H82" i="3"/>
  <c r="K81" i="3"/>
  <c r="J81" i="3"/>
  <c r="H81" i="3"/>
  <c r="K80" i="3"/>
  <c r="J80" i="3"/>
  <c r="H80" i="3"/>
  <c r="K79" i="3"/>
  <c r="J79" i="3"/>
  <c r="H79" i="3"/>
  <c r="K78" i="3"/>
  <c r="J78" i="3"/>
  <c r="H78" i="3"/>
  <c r="K77" i="3"/>
  <c r="J77" i="3"/>
  <c r="H77" i="3"/>
  <c r="K76" i="3"/>
  <c r="J76" i="3"/>
  <c r="H76" i="3"/>
  <c r="K75" i="3"/>
  <c r="J75" i="3"/>
  <c r="H75" i="3"/>
  <c r="K74" i="3"/>
  <c r="J74" i="3"/>
  <c r="H74" i="3"/>
  <c r="K73" i="3"/>
  <c r="J73" i="3"/>
  <c r="H73" i="3"/>
  <c r="K72" i="3"/>
  <c r="J72" i="3"/>
  <c r="H72" i="3"/>
  <c r="K71" i="3"/>
  <c r="J71" i="3"/>
  <c r="H71" i="3"/>
  <c r="K70" i="3"/>
  <c r="J70" i="3"/>
  <c r="H70" i="3"/>
  <c r="K69" i="3"/>
  <c r="J69" i="3"/>
  <c r="H69" i="3"/>
  <c r="K68" i="3"/>
  <c r="J68" i="3"/>
  <c r="H68" i="3"/>
  <c r="K67" i="3"/>
  <c r="J67" i="3"/>
  <c r="H67" i="3"/>
  <c r="K66" i="3"/>
  <c r="J66" i="3"/>
  <c r="H66" i="3"/>
  <c r="K65" i="3"/>
  <c r="J65" i="3"/>
  <c r="H65" i="3"/>
  <c r="K64" i="3"/>
  <c r="J64" i="3"/>
  <c r="H64" i="3"/>
  <c r="K63" i="3"/>
  <c r="J63" i="3"/>
  <c r="H63" i="3"/>
  <c r="K62" i="3"/>
  <c r="J62" i="3"/>
  <c r="H62" i="3"/>
  <c r="K61" i="3"/>
  <c r="J61" i="3"/>
  <c r="H61" i="3"/>
  <c r="K60" i="3"/>
  <c r="J60" i="3"/>
  <c r="H60" i="3"/>
  <c r="K59" i="3"/>
  <c r="J59" i="3"/>
  <c r="H59" i="3"/>
  <c r="K58" i="3"/>
  <c r="J58" i="3"/>
  <c r="H58" i="3"/>
  <c r="K57" i="3"/>
  <c r="J57" i="3"/>
  <c r="H57" i="3"/>
  <c r="K56" i="3"/>
  <c r="J56" i="3"/>
  <c r="H56" i="3"/>
  <c r="K55" i="3"/>
  <c r="J55" i="3"/>
  <c r="H55" i="3"/>
  <c r="K54" i="3"/>
  <c r="J54" i="3"/>
  <c r="H54" i="3"/>
  <c r="K53" i="3"/>
  <c r="J53" i="3"/>
  <c r="H53" i="3"/>
  <c r="K52" i="3"/>
  <c r="J52" i="3"/>
  <c r="H52" i="3"/>
  <c r="K51" i="3"/>
  <c r="J51" i="3"/>
  <c r="H51" i="3"/>
  <c r="K50" i="3"/>
  <c r="J50" i="3"/>
  <c r="H50" i="3"/>
  <c r="K49" i="3"/>
  <c r="J49" i="3"/>
  <c r="H49" i="3"/>
  <c r="K48" i="3"/>
  <c r="J48" i="3"/>
  <c r="H48" i="3"/>
  <c r="K47" i="3"/>
  <c r="J47" i="3"/>
  <c r="H47" i="3"/>
  <c r="K46" i="3"/>
  <c r="J46" i="3"/>
  <c r="H46" i="3"/>
  <c r="K45" i="3"/>
  <c r="J45" i="3"/>
  <c r="H45" i="3"/>
  <c r="K44" i="3"/>
  <c r="J44" i="3"/>
  <c r="H44" i="3"/>
  <c r="K43" i="3"/>
  <c r="J43" i="3"/>
  <c r="H43" i="3"/>
  <c r="K42" i="3"/>
  <c r="J42" i="3"/>
  <c r="H42" i="3"/>
  <c r="K41" i="3"/>
  <c r="J41" i="3"/>
  <c r="H41" i="3"/>
  <c r="K40" i="3"/>
  <c r="J40" i="3"/>
  <c r="H40" i="3"/>
  <c r="K39" i="3"/>
  <c r="J39" i="3"/>
  <c r="H39" i="3"/>
  <c r="K38" i="3"/>
  <c r="J38" i="3"/>
  <c r="H38" i="3"/>
  <c r="K37" i="3"/>
  <c r="J37" i="3"/>
  <c r="H37" i="3"/>
  <c r="K36" i="3"/>
  <c r="J36" i="3"/>
  <c r="H36" i="3"/>
  <c r="K35" i="3"/>
  <c r="J35" i="3"/>
  <c r="H35" i="3"/>
  <c r="K34" i="3"/>
  <c r="J34" i="3"/>
  <c r="H34" i="3"/>
  <c r="K33" i="3"/>
  <c r="J33" i="3"/>
  <c r="H33" i="3"/>
  <c r="K32" i="3"/>
  <c r="J32" i="3"/>
  <c r="H32" i="3"/>
  <c r="K31" i="3"/>
  <c r="J31" i="3"/>
  <c r="H31" i="3"/>
  <c r="K30" i="3"/>
  <c r="J30" i="3"/>
  <c r="H30" i="3"/>
  <c r="K29" i="3"/>
  <c r="J29" i="3"/>
  <c r="H29" i="3"/>
  <c r="K28" i="3"/>
  <c r="J28" i="3"/>
  <c r="H28" i="3"/>
  <c r="K27" i="3"/>
  <c r="J27" i="3"/>
  <c r="H27" i="3"/>
  <c r="K26" i="3"/>
  <c r="J26" i="3"/>
  <c r="H26" i="3"/>
  <c r="K25" i="3"/>
  <c r="J25" i="3"/>
  <c r="H25" i="3"/>
  <c r="K24" i="3"/>
  <c r="J24" i="3"/>
  <c r="H24" i="3"/>
  <c r="K23" i="3"/>
  <c r="J23" i="3"/>
  <c r="H23" i="3"/>
  <c r="K22" i="3"/>
  <c r="J22" i="3"/>
  <c r="H22" i="3"/>
  <c r="K21" i="3"/>
  <c r="J21" i="3"/>
  <c r="H21" i="3"/>
  <c r="K20" i="3"/>
  <c r="J20" i="3"/>
  <c r="H20" i="3"/>
  <c r="K19" i="3"/>
  <c r="J19" i="3"/>
  <c r="H19" i="3"/>
  <c r="K18" i="3"/>
  <c r="J18" i="3"/>
  <c r="H18" i="3"/>
  <c r="K17" i="3"/>
  <c r="J17" i="3"/>
  <c r="H17" i="3"/>
  <c r="K16" i="3"/>
  <c r="J16" i="3"/>
  <c r="H16" i="3"/>
  <c r="K15" i="3"/>
  <c r="J15" i="3"/>
  <c r="H15" i="3"/>
  <c r="K14" i="3"/>
  <c r="J14" i="3"/>
  <c r="H14" i="3"/>
  <c r="K13" i="3"/>
  <c r="J13" i="3"/>
  <c r="H13" i="3"/>
  <c r="K12" i="3"/>
  <c r="J12" i="3"/>
  <c r="H12" i="3"/>
  <c r="K11" i="3"/>
  <c r="J11" i="3"/>
  <c r="H11" i="3"/>
  <c r="K10" i="3"/>
  <c r="J10" i="3"/>
  <c r="H10" i="3"/>
  <c r="K9" i="3"/>
  <c r="J9" i="3"/>
  <c r="H9" i="3"/>
  <c r="K8" i="3"/>
  <c r="J8" i="3"/>
  <c r="H8" i="3"/>
  <c r="K7" i="3"/>
  <c r="J7" i="3"/>
  <c r="H7" i="3"/>
  <c r="K6" i="3"/>
  <c r="J6" i="3"/>
  <c r="H6" i="3"/>
  <c r="K5" i="3"/>
  <c r="J5" i="3"/>
  <c r="H5" i="3"/>
  <c r="K4" i="3"/>
  <c r="J4" i="3"/>
  <c r="H4" i="3"/>
  <c r="H165" i="2"/>
  <c r="G165" i="2"/>
  <c r="E165" i="2"/>
  <c r="H164" i="2"/>
  <c r="G164" i="2"/>
  <c r="E164" i="2"/>
  <c r="H163" i="2"/>
  <c r="G163" i="2"/>
  <c r="E163" i="2"/>
  <c r="I634" i="3" s="1"/>
  <c r="H162" i="2"/>
  <c r="G162" i="2"/>
  <c r="E162" i="2"/>
  <c r="I633" i="3" s="1"/>
  <c r="H161" i="2"/>
  <c r="G161" i="2"/>
  <c r="E161" i="2"/>
  <c r="I632" i="3" s="1"/>
  <c r="H160" i="2"/>
  <c r="G160" i="2"/>
  <c r="E160" i="2"/>
  <c r="I631" i="3" s="1"/>
  <c r="H159" i="2"/>
  <c r="G159" i="2"/>
  <c r="E159" i="2"/>
  <c r="I630" i="3" s="1"/>
  <c r="H158" i="2"/>
  <c r="G158" i="2"/>
  <c r="E158" i="2"/>
  <c r="I629" i="3" s="1"/>
  <c r="H157" i="2"/>
  <c r="G157" i="2"/>
  <c r="E157" i="2"/>
  <c r="I628" i="3" s="1"/>
  <c r="H156" i="2"/>
  <c r="G156" i="2"/>
  <c r="E156" i="2"/>
  <c r="I627" i="3" s="1"/>
  <c r="H155" i="2"/>
  <c r="G155" i="2"/>
  <c r="E155" i="2"/>
  <c r="I626" i="3" s="1"/>
  <c r="H154" i="2"/>
  <c r="G154" i="2"/>
  <c r="E154" i="2"/>
  <c r="I625" i="3" s="1"/>
  <c r="H153" i="2"/>
  <c r="G153" i="2"/>
  <c r="E153" i="2"/>
  <c r="H152" i="2"/>
  <c r="G152" i="2"/>
  <c r="E152" i="2"/>
  <c r="H151" i="2"/>
  <c r="G151" i="2"/>
  <c r="E151" i="2"/>
  <c r="I614" i="3" s="1"/>
  <c r="H150" i="2"/>
  <c r="G150" i="2"/>
  <c r="E150" i="2"/>
  <c r="I613" i="3" s="1"/>
  <c r="H149" i="2"/>
  <c r="G149" i="2"/>
  <c r="E149" i="2"/>
  <c r="I612" i="3" s="1"/>
  <c r="H148" i="2"/>
  <c r="G148" i="2"/>
  <c r="H147" i="2"/>
  <c r="G147" i="2"/>
  <c r="H146" i="2"/>
  <c r="G146" i="2"/>
  <c r="H145" i="2"/>
  <c r="G145" i="2"/>
  <c r="H144" i="2"/>
  <c r="G144" i="2"/>
  <c r="H143" i="2"/>
  <c r="G143" i="2"/>
  <c r="E143" i="2"/>
  <c r="H142" i="2"/>
  <c r="G142" i="2"/>
  <c r="E142" i="2"/>
  <c r="I597" i="3" s="1"/>
  <c r="H141" i="2"/>
  <c r="G141" i="2"/>
  <c r="E141" i="2"/>
  <c r="I596" i="3" s="1"/>
  <c r="H140" i="2"/>
  <c r="G140" i="2"/>
  <c r="E140" i="2"/>
  <c r="I595" i="3" s="1"/>
  <c r="H139" i="2"/>
  <c r="G139" i="2"/>
  <c r="H138" i="2"/>
  <c r="G138" i="2"/>
  <c r="E138" i="2"/>
  <c r="H137" i="2"/>
  <c r="G137" i="2"/>
  <c r="E137" i="2"/>
  <c r="I591" i="3" s="1"/>
  <c r="H136" i="2"/>
  <c r="G136" i="2"/>
  <c r="H135" i="2"/>
  <c r="G135" i="2"/>
  <c r="H134" i="2"/>
  <c r="G134" i="2"/>
  <c r="E134" i="2"/>
  <c r="H133" i="2"/>
  <c r="G133" i="2"/>
  <c r="E133" i="2"/>
  <c r="H132" i="2"/>
  <c r="G132" i="2"/>
  <c r="E132" i="2"/>
  <c r="H131" i="2"/>
  <c r="G131" i="2"/>
  <c r="E131" i="2"/>
  <c r="I543" i="3" s="1"/>
  <c r="H130" i="2"/>
  <c r="G130" i="2"/>
  <c r="E130" i="2"/>
  <c r="H129" i="2"/>
  <c r="G129" i="2"/>
  <c r="E129" i="2"/>
  <c r="H128" i="2"/>
  <c r="G128" i="2"/>
  <c r="E128" i="2"/>
  <c r="H127" i="2"/>
  <c r="G127" i="2"/>
  <c r="E127" i="2"/>
  <c r="H126" i="2"/>
  <c r="G126" i="2"/>
  <c r="E126" i="2"/>
  <c r="I522" i="3" s="1"/>
  <c r="H125" i="2"/>
  <c r="G125" i="2"/>
  <c r="E125" i="2"/>
  <c r="I521" i="3" s="1"/>
  <c r="H124" i="2"/>
  <c r="G124" i="2"/>
  <c r="E124" i="2"/>
  <c r="I520" i="3" s="1"/>
  <c r="H123" i="2"/>
  <c r="G123" i="2"/>
  <c r="E123" i="2"/>
  <c r="I519" i="3" s="1"/>
  <c r="H122" i="2"/>
  <c r="G122" i="2"/>
  <c r="E122" i="2"/>
  <c r="I518" i="3" s="1"/>
  <c r="H121" i="2"/>
  <c r="G121" i="2"/>
  <c r="E121" i="2"/>
  <c r="I517" i="3" s="1"/>
  <c r="H120" i="2"/>
  <c r="G120" i="2"/>
  <c r="E120" i="2"/>
  <c r="I516" i="3" s="1"/>
  <c r="H119" i="2"/>
  <c r="G119" i="2"/>
  <c r="E119" i="2"/>
  <c r="I515" i="3" s="1"/>
  <c r="H118" i="2"/>
  <c r="G118" i="2"/>
  <c r="E118" i="2"/>
  <c r="I514" i="3" s="1"/>
  <c r="H117" i="2"/>
  <c r="G117" i="2"/>
  <c r="E117" i="2"/>
  <c r="H116" i="2"/>
  <c r="G116" i="2"/>
  <c r="E116" i="2"/>
  <c r="H115" i="2"/>
  <c r="G115" i="2"/>
  <c r="E115" i="2"/>
  <c r="I488" i="3" s="1"/>
  <c r="H114" i="2"/>
  <c r="G114" i="2"/>
  <c r="E114" i="2"/>
  <c r="I487" i="3" s="1"/>
  <c r="H113" i="2"/>
  <c r="G113" i="2"/>
  <c r="E113" i="2"/>
  <c r="I486" i="3" s="1"/>
  <c r="H112" i="2"/>
  <c r="G112" i="2"/>
  <c r="E112" i="2"/>
  <c r="I485" i="3" s="1"/>
  <c r="H111" i="2"/>
  <c r="G111" i="2"/>
  <c r="E111" i="2"/>
  <c r="I484" i="3" s="1"/>
  <c r="H110" i="2"/>
  <c r="G110" i="2"/>
  <c r="E110" i="2"/>
  <c r="H109" i="2"/>
  <c r="G109" i="2"/>
  <c r="E109" i="2"/>
  <c r="H108" i="2"/>
  <c r="G108" i="2"/>
  <c r="E108" i="2"/>
  <c r="H107" i="2"/>
  <c r="G107" i="2"/>
  <c r="E107" i="2"/>
  <c r="I473" i="3" s="1"/>
  <c r="H106" i="2"/>
  <c r="G106" i="2"/>
  <c r="E106" i="2"/>
  <c r="H105" i="2"/>
  <c r="G105" i="2"/>
  <c r="E105" i="2"/>
  <c r="I465" i="3" s="1"/>
  <c r="H104" i="2"/>
  <c r="G104" i="2"/>
  <c r="E104" i="2"/>
  <c r="I464" i="3" s="1"/>
  <c r="H103" i="2"/>
  <c r="G103" i="2"/>
  <c r="E103" i="2"/>
  <c r="I463" i="3" s="1"/>
  <c r="H102" i="2"/>
  <c r="G102" i="2"/>
  <c r="E102" i="2"/>
  <c r="I462" i="3" s="1"/>
  <c r="H101" i="2"/>
  <c r="G101" i="2"/>
  <c r="E101" i="2"/>
  <c r="I461" i="3" s="1"/>
  <c r="H100" i="2"/>
  <c r="G100" i="2"/>
  <c r="E100" i="2"/>
  <c r="I460" i="3" s="1"/>
  <c r="H99" i="2"/>
  <c r="G99" i="2"/>
  <c r="E99" i="2"/>
  <c r="I459" i="3" s="1"/>
  <c r="H98" i="2"/>
  <c r="G98" i="2"/>
  <c r="E98" i="2"/>
  <c r="I458" i="3" s="1"/>
  <c r="H97" i="2"/>
  <c r="G97" i="2"/>
  <c r="E97" i="2"/>
  <c r="I457" i="3" s="1"/>
  <c r="H96" i="2"/>
  <c r="G96" i="2"/>
  <c r="E96" i="2"/>
  <c r="I456" i="3" s="1"/>
  <c r="H95" i="2"/>
  <c r="G95" i="2"/>
  <c r="E95" i="2"/>
  <c r="H94" i="2"/>
  <c r="G94" i="2"/>
  <c r="E94" i="2"/>
  <c r="H93" i="2"/>
  <c r="G93" i="2"/>
  <c r="E93" i="2"/>
  <c r="I453" i="3" s="1"/>
  <c r="H92" i="2"/>
  <c r="G92" i="2"/>
  <c r="E92" i="2"/>
  <c r="H91" i="2"/>
  <c r="G91" i="2"/>
  <c r="E91" i="2"/>
  <c r="H90" i="2"/>
  <c r="G90" i="2"/>
  <c r="E90" i="2"/>
  <c r="H89" i="2"/>
  <c r="G89" i="2"/>
  <c r="E89" i="2"/>
  <c r="I430" i="3" s="1"/>
  <c r="H88" i="2"/>
  <c r="G88" i="2"/>
  <c r="E88" i="2"/>
  <c r="I429" i="3" s="1"/>
  <c r="H87" i="2"/>
  <c r="G87" i="2"/>
  <c r="E87" i="2"/>
  <c r="I428" i="3" s="1"/>
  <c r="H86" i="2"/>
  <c r="G86" i="2"/>
  <c r="E86" i="2"/>
  <c r="I427" i="3" s="1"/>
  <c r="H85" i="2"/>
  <c r="G85" i="2"/>
  <c r="E85" i="2"/>
  <c r="I426" i="3" s="1"/>
  <c r="H84" i="2"/>
  <c r="G84" i="2"/>
  <c r="E84" i="2"/>
  <c r="I425" i="3" s="1"/>
  <c r="H83" i="2"/>
  <c r="G83" i="2"/>
  <c r="E83" i="2"/>
  <c r="I424" i="3" s="1"/>
  <c r="H82" i="2"/>
  <c r="G82" i="2"/>
  <c r="E82" i="2"/>
  <c r="H81" i="2"/>
  <c r="G81" i="2"/>
  <c r="E81" i="2"/>
  <c r="H80" i="2"/>
  <c r="G80" i="2"/>
  <c r="E80" i="2"/>
  <c r="I415" i="3" s="1"/>
  <c r="H79" i="2"/>
  <c r="G79" i="2"/>
  <c r="E79" i="2"/>
  <c r="H78" i="2"/>
  <c r="G78" i="2"/>
  <c r="E78" i="2"/>
  <c r="I406" i="3" s="1"/>
  <c r="H77" i="2"/>
  <c r="G77" i="2"/>
  <c r="E77" i="2"/>
  <c r="H76" i="2"/>
  <c r="G76" i="2"/>
  <c r="E76" i="2"/>
  <c r="H75" i="2"/>
  <c r="G75" i="2"/>
  <c r="E75" i="2"/>
  <c r="H74" i="2"/>
  <c r="G74" i="2"/>
  <c r="E74" i="2"/>
  <c r="I387" i="3" s="1"/>
  <c r="H73" i="2"/>
  <c r="G73" i="2"/>
  <c r="E73" i="2"/>
  <c r="I386" i="3" s="1"/>
  <c r="H72" i="2"/>
  <c r="G72" i="2"/>
  <c r="E72" i="2"/>
  <c r="I385" i="3" s="1"/>
  <c r="H71" i="2"/>
  <c r="G71" i="2"/>
  <c r="E71" i="2"/>
  <c r="H70" i="2"/>
  <c r="G70" i="2"/>
  <c r="E70" i="2"/>
  <c r="I372" i="3" s="1"/>
  <c r="H69" i="2"/>
  <c r="G69" i="2"/>
  <c r="E69" i="2"/>
  <c r="I371" i="3" s="1"/>
  <c r="H68" i="2"/>
  <c r="G68" i="2"/>
  <c r="E68" i="2"/>
  <c r="I370" i="3" s="1"/>
  <c r="H67" i="2"/>
  <c r="G67" i="2"/>
  <c r="E67" i="2"/>
  <c r="I369" i="3" s="1"/>
  <c r="H66" i="2"/>
  <c r="G66" i="2"/>
  <c r="E66" i="2"/>
  <c r="H65" i="2"/>
  <c r="G65" i="2"/>
  <c r="E65" i="2"/>
  <c r="H64" i="2"/>
  <c r="G64" i="2"/>
  <c r="E64" i="2"/>
  <c r="H63" i="2"/>
  <c r="G63" i="2"/>
  <c r="E63" i="2"/>
  <c r="H62" i="2"/>
  <c r="G62" i="2"/>
  <c r="E62" i="2"/>
  <c r="I329" i="3" s="1"/>
  <c r="H61" i="2"/>
  <c r="G61" i="2"/>
  <c r="E61" i="2"/>
  <c r="H60" i="2"/>
  <c r="G60" i="2"/>
  <c r="E60" i="2"/>
  <c r="H59" i="2"/>
  <c r="G59" i="2"/>
  <c r="E59" i="2"/>
  <c r="I323" i="3" s="1"/>
  <c r="H58" i="2"/>
  <c r="G58" i="2"/>
  <c r="E58" i="2"/>
  <c r="H57" i="2"/>
  <c r="G57" i="2"/>
  <c r="E57" i="2"/>
  <c r="H56" i="2"/>
  <c r="G56" i="2"/>
  <c r="E56" i="2"/>
  <c r="I310" i="3" s="1"/>
  <c r="H55" i="2"/>
  <c r="G55" i="2"/>
  <c r="E55" i="2"/>
  <c r="H54" i="2"/>
  <c r="G54" i="2"/>
  <c r="E54" i="2"/>
  <c r="H53" i="2"/>
  <c r="G53" i="2"/>
  <c r="E53" i="2"/>
  <c r="I263" i="3" s="1"/>
  <c r="H52" i="2"/>
  <c r="G52" i="2"/>
  <c r="E52" i="2"/>
  <c r="H51" i="2"/>
  <c r="G51" i="2"/>
  <c r="E51" i="2"/>
  <c r="H50" i="2"/>
  <c r="G50" i="2"/>
  <c r="E50" i="2"/>
  <c r="I255" i="3" s="1"/>
  <c r="H49" i="2"/>
  <c r="G49" i="2"/>
  <c r="E49" i="2"/>
  <c r="I254" i="3" s="1"/>
  <c r="H48" i="2"/>
  <c r="G48" i="2"/>
  <c r="E48" i="2"/>
  <c r="H47" i="2"/>
  <c r="G47" i="2"/>
  <c r="E47" i="2"/>
  <c r="H46" i="2"/>
  <c r="G46" i="2"/>
  <c r="E46" i="2"/>
  <c r="H45" i="2"/>
  <c r="G45" i="2"/>
  <c r="E45" i="2"/>
  <c r="H44" i="2"/>
  <c r="G44" i="2"/>
  <c r="E44" i="2"/>
  <c r="I183" i="3" s="1"/>
  <c r="H43" i="2"/>
  <c r="G43" i="2"/>
  <c r="E43" i="2"/>
  <c r="H42" i="2"/>
  <c r="G42" i="2"/>
  <c r="E42" i="2"/>
  <c r="H41" i="2"/>
  <c r="G41" i="2"/>
  <c r="E41" i="2"/>
  <c r="I113" i="3" s="1"/>
  <c r="H40" i="2"/>
  <c r="G40" i="2"/>
  <c r="E40" i="2"/>
  <c r="I112" i="3" s="1"/>
  <c r="H39" i="2"/>
  <c r="G39" i="2"/>
  <c r="E39" i="2"/>
  <c r="I111" i="3" s="1"/>
  <c r="H38" i="2"/>
  <c r="G38" i="2"/>
  <c r="E38" i="2"/>
  <c r="I110" i="3" s="1"/>
  <c r="H37" i="2"/>
  <c r="G37" i="2"/>
  <c r="E37" i="2"/>
  <c r="I109" i="3" s="1"/>
  <c r="H36" i="2"/>
  <c r="G36" i="2"/>
  <c r="E36" i="2"/>
  <c r="I108" i="3" s="1"/>
  <c r="H35" i="2"/>
  <c r="G35" i="2"/>
  <c r="E35" i="2"/>
  <c r="H34" i="2"/>
  <c r="G34" i="2"/>
  <c r="E34" i="2"/>
  <c r="H33" i="2"/>
  <c r="G33" i="2"/>
  <c r="E33" i="2"/>
  <c r="I79" i="3" s="1"/>
  <c r="H32" i="2"/>
  <c r="G32" i="2"/>
  <c r="E32" i="2"/>
  <c r="I78" i="3" s="1"/>
  <c r="H31" i="2"/>
  <c r="G31" i="2"/>
  <c r="E31" i="2"/>
  <c r="I77" i="3" s="1"/>
  <c r="H30" i="2"/>
  <c r="G30" i="2"/>
  <c r="E30" i="2"/>
  <c r="I76" i="3" s="1"/>
  <c r="H29" i="2"/>
  <c r="G29" i="2"/>
  <c r="E29" i="2"/>
  <c r="H28" i="2"/>
  <c r="G28" i="2"/>
  <c r="E28" i="2"/>
  <c r="H27" i="2"/>
  <c r="G27" i="2"/>
  <c r="E27" i="2"/>
  <c r="I66" i="3" s="1"/>
  <c r="H26" i="2"/>
  <c r="G26" i="2"/>
  <c r="E26" i="2"/>
  <c r="I65" i="3" s="1"/>
  <c r="H25" i="2"/>
  <c r="G25" i="2"/>
  <c r="E25" i="2"/>
  <c r="I64" i="3" s="1"/>
  <c r="H24" i="2"/>
  <c r="G24" i="2"/>
  <c r="E24" i="2"/>
  <c r="I63" i="3" s="1"/>
  <c r="H23" i="2"/>
  <c r="G23" i="2"/>
  <c r="E23" i="2"/>
  <c r="I62" i="3" s="1"/>
  <c r="H22" i="2"/>
  <c r="G22" i="2"/>
  <c r="E22" i="2"/>
  <c r="H21" i="2"/>
  <c r="G21" i="2"/>
  <c r="E21" i="2"/>
  <c r="I59" i="3" s="1"/>
  <c r="H20" i="2"/>
  <c r="G20" i="2"/>
  <c r="E20" i="2"/>
  <c r="I58" i="3" s="1"/>
  <c r="H19" i="2"/>
  <c r="G19" i="2"/>
  <c r="E19" i="2"/>
  <c r="H18" i="2"/>
  <c r="G18" i="2"/>
  <c r="E18" i="2"/>
  <c r="I55" i="3" s="1"/>
  <c r="H17" i="2"/>
  <c r="G17" i="2"/>
  <c r="E17" i="2"/>
  <c r="I54" i="3" s="1"/>
  <c r="H16" i="2"/>
  <c r="G16" i="2"/>
  <c r="E16" i="2"/>
  <c r="I52" i="3" s="1"/>
  <c r="H15" i="2"/>
  <c r="G15" i="2"/>
  <c r="E15" i="2"/>
  <c r="I51" i="3" s="1"/>
  <c r="H14" i="2"/>
  <c r="G14" i="2"/>
  <c r="E14" i="2"/>
  <c r="H13" i="2"/>
  <c r="G13" i="2"/>
  <c r="E13" i="2"/>
  <c r="I46" i="3" s="1"/>
  <c r="H12" i="2"/>
  <c r="G12" i="2"/>
  <c r="E12" i="2"/>
  <c r="I45" i="3" s="1"/>
  <c r="H11" i="2"/>
  <c r="G11" i="2"/>
  <c r="E11" i="2"/>
  <c r="I44" i="3" s="1"/>
  <c r="H10" i="2"/>
  <c r="G10" i="2"/>
  <c r="E10" i="2"/>
  <c r="I43" i="3" s="1"/>
  <c r="H9" i="2"/>
  <c r="G9" i="2"/>
  <c r="E9" i="2"/>
  <c r="I42" i="3" s="1"/>
  <c r="H8" i="2"/>
  <c r="G8" i="2"/>
  <c r="E8" i="2"/>
  <c r="I41" i="3" s="1"/>
  <c r="H7" i="2"/>
  <c r="G7" i="2"/>
  <c r="E7" i="2"/>
  <c r="I34" i="3" s="1"/>
  <c r="H6" i="2"/>
  <c r="G6" i="2"/>
  <c r="E6" i="2"/>
  <c r="I33" i="3" s="1"/>
  <c r="H5" i="2"/>
  <c r="G5" i="2"/>
  <c r="E5" i="2"/>
  <c r="I32" i="3" s="1"/>
  <c r="H4" i="2"/>
  <c r="G4" i="2"/>
  <c r="E4" i="2"/>
  <c r="I31" i="3" s="1"/>
  <c r="C1" i="2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C1" i="1"/>
  <c r="I73" i="3" l="1"/>
  <c r="I72" i="3"/>
  <c r="I71" i="3"/>
  <c r="I70" i="3"/>
  <c r="I69" i="3"/>
  <c r="I68" i="3"/>
  <c r="I67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62" i="3"/>
  <c r="I261" i="3"/>
  <c r="I260" i="3"/>
  <c r="I259" i="3"/>
  <c r="I326" i="3"/>
  <c r="I325" i="3"/>
  <c r="I324" i="3"/>
  <c r="I347" i="3"/>
  <c r="I346" i="3"/>
  <c r="I345" i="3"/>
  <c r="I348" i="3"/>
  <c r="I402" i="3"/>
  <c r="I401" i="3"/>
  <c r="I452" i="3"/>
  <c r="I451" i="3"/>
  <c r="I450" i="3"/>
  <c r="I449" i="3"/>
  <c r="I448" i="3"/>
  <c r="I447" i="3"/>
  <c r="I477" i="3"/>
  <c r="I476" i="3"/>
  <c r="I475" i="3"/>
  <c r="I474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531" i="3"/>
  <c r="I530" i="3"/>
  <c r="I529" i="3"/>
  <c r="I528" i="3"/>
  <c r="I546" i="3"/>
  <c r="I545" i="3"/>
  <c r="I544" i="3"/>
  <c r="I593" i="3"/>
  <c r="I592" i="3"/>
  <c r="I617" i="3"/>
  <c r="I616" i="3"/>
  <c r="I615" i="3"/>
  <c r="I636" i="3"/>
  <c r="I635" i="3"/>
  <c r="I57" i="3"/>
  <c r="I56" i="3"/>
  <c r="I107" i="3"/>
  <c r="I106" i="3"/>
  <c r="I105" i="3"/>
  <c r="I104" i="3"/>
  <c r="I103" i="3"/>
  <c r="I102" i="3"/>
  <c r="I101" i="3"/>
  <c r="I100" i="3"/>
  <c r="I182" i="3"/>
  <c r="I181" i="3"/>
  <c r="I232" i="3"/>
  <c r="I231" i="3"/>
  <c r="I230" i="3"/>
  <c r="I258" i="3"/>
  <c r="I257" i="3"/>
  <c r="I256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414" i="3"/>
  <c r="I413" i="3"/>
  <c r="I412" i="3"/>
  <c r="I411" i="3"/>
  <c r="I410" i="3"/>
  <c r="I409" i="3"/>
  <c r="I408" i="3"/>
  <c r="I407" i="3"/>
  <c r="I446" i="3"/>
  <c r="I445" i="3"/>
  <c r="I444" i="3"/>
  <c r="I443" i="3"/>
  <c r="I442" i="3"/>
  <c r="I441" i="3"/>
  <c r="I527" i="3"/>
  <c r="I526" i="3"/>
  <c r="I525" i="3"/>
  <c r="I524" i="3"/>
  <c r="I523" i="3"/>
  <c r="I61" i="3"/>
  <c r="I6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322" i="3"/>
  <c r="I321" i="3"/>
  <c r="I320" i="3"/>
  <c r="I319" i="3"/>
  <c r="I318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423" i="3"/>
  <c r="I422" i="3"/>
  <c r="I421" i="3"/>
  <c r="I420" i="3"/>
  <c r="I419" i="3"/>
  <c r="I418" i="3"/>
  <c r="I440" i="3"/>
  <c r="I439" i="3"/>
  <c r="I438" i="3"/>
  <c r="I437" i="3"/>
  <c r="I436" i="3"/>
  <c r="I435" i="3"/>
  <c r="I434" i="3"/>
  <c r="I433" i="3"/>
  <c r="I432" i="3"/>
  <c r="I431" i="3"/>
  <c r="I472" i="3"/>
  <c r="I471" i="3"/>
  <c r="I470" i="3"/>
  <c r="I469" i="3"/>
  <c r="I468" i="3"/>
  <c r="I467" i="3"/>
  <c r="I466" i="3"/>
  <c r="I483" i="3"/>
  <c r="I482" i="3"/>
  <c r="I542" i="3"/>
  <c r="I541" i="3"/>
  <c r="I540" i="3"/>
  <c r="I539" i="3"/>
  <c r="I538" i="3"/>
  <c r="I537" i="3"/>
  <c r="I536" i="3"/>
  <c r="I535" i="3"/>
  <c r="I53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99" i="3"/>
  <c r="I598" i="3"/>
  <c r="I75" i="3"/>
  <c r="I74" i="3"/>
  <c r="I189" i="3"/>
  <c r="I188" i="3"/>
  <c r="I187" i="3"/>
  <c r="I186" i="3"/>
  <c r="I185" i="3"/>
  <c r="I184" i="3"/>
  <c r="I317" i="3"/>
  <c r="I316" i="3"/>
  <c r="I315" i="3"/>
  <c r="I314" i="3"/>
  <c r="I313" i="3"/>
  <c r="I312" i="3"/>
  <c r="I311" i="3"/>
  <c r="I328" i="3"/>
  <c r="I327" i="3"/>
  <c r="I352" i="3"/>
  <c r="I351" i="3"/>
  <c r="I350" i="3"/>
  <c r="I349" i="3"/>
  <c r="I405" i="3"/>
  <c r="I404" i="3"/>
  <c r="I403" i="3"/>
  <c r="I417" i="3"/>
  <c r="I416" i="3"/>
  <c r="I481" i="3"/>
  <c r="I480" i="3"/>
  <c r="I479" i="3"/>
  <c r="I478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33" i="3"/>
  <c r="I532" i="3"/>
  <c r="I551" i="3"/>
  <c r="I550" i="3"/>
  <c r="I549" i="3"/>
  <c r="I548" i="3"/>
  <c r="I547" i="3"/>
  <c r="I624" i="3"/>
  <c r="I623" i="3"/>
  <c r="I622" i="3"/>
  <c r="I621" i="3"/>
  <c r="I620" i="3"/>
  <c r="I619" i="3"/>
  <c r="I618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5" i="3"/>
  <c r="I36" i="3"/>
  <c r="I37" i="3"/>
  <c r="I38" i="3"/>
  <c r="I39" i="3"/>
  <c r="I40" i="3"/>
  <c r="I47" i="3"/>
  <c r="I48" i="3"/>
  <c r="I49" i="3"/>
  <c r="I50" i="3"/>
  <c r="I53" i="3"/>
  <c r="T139" i="8"/>
  <c r="T143" i="8"/>
  <c r="T147" i="8"/>
  <c r="T151" i="8"/>
  <c r="T155" i="8"/>
  <c r="T159" i="8"/>
  <c r="T163" i="8"/>
  <c r="T167" i="8"/>
  <c r="T171" i="8"/>
  <c r="T175" i="8"/>
  <c r="T179" i="8"/>
  <c r="T183" i="8"/>
  <c r="T187" i="8"/>
  <c r="T142" i="8"/>
  <c r="T146" i="8"/>
  <c r="T150" i="8"/>
  <c r="T154" i="8"/>
  <c r="T158" i="8"/>
  <c r="T162" i="8"/>
  <c r="T166" i="8"/>
  <c r="T170" i="8"/>
  <c r="T190" i="8"/>
  <c r="T141" i="8"/>
  <c r="T145" i="8"/>
  <c r="T149" i="8"/>
  <c r="T153" i="8"/>
  <c r="T157" i="8"/>
  <c r="T161" i="8"/>
  <c r="T165" i="8"/>
  <c r="T169" i="8"/>
  <c r="T173" i="8"/>
  <c r="T177" i="8"/>
  <c r="T181" i="8"/>
  <c r="T185" i="8"/>
  <c r="T189" i="8"/>
  <c r="T215" i="8"/>
  <c r="T219" i="8"/>
  <c r="T223" i="8"/>
  <c r="T227" i="8"/>
  <c r="T231" i="8"/>
  <c r="T235" i="8"/>
  <c r="T239" i="8"/>
  <c r="T243" i="8"/>
  <c r="T247" i="8"/>
  <c r="T246" i="8"/>
  <c r="T250" i="8"/>
  <c r="T254" i="8"/>
  <c r="T258" i="8"/>
  <c r="T217" i="8"/>
  <c r="T221" i="8"/>
  <c r="T225" i="8"/>
  <c r="T229" i="8"/>
  <c r="T233" i="8"/>
  <c r="T237" i="8"/>
  <c r="T241" i="8"/>
  <c r="T245" i="8"/>
  <c r="T249" i="8"/>
  <c r="T216" i="8"/>
  <c r="T220" i="8"/>
  <c r="T224" i="8"/>
  <c r="T228" i="8"/>
  <c r="T232" i="8"/>
  <c r="T236" i="8"/>
  <c r="F2" i="9"/>
  <c r="F3" i="9"/>
  <c r="F4" i="9"/>
  <c r="F5" i="9"/>
  <c r="F6" i="9"/>
  <c r="F7" i="9"/>
  <c r="F8" i="9"/>
  <c r="F9" i="9"/>
  <c r="F13" i="9"/>
  <c r="F14" i="9"/>
  <c r="F15" i="9"/>
  <c r="F16" i="9"/>
  <c r="F17" i="9"/>
  <c r="F18" i="9"/>
  <c r="F19" i="9"/>
  <c r="F25" i="9"/>
  <c r="F26" i="9"/>
  <c r="F27" i="9"/>
  <c r="F28" i="9"/>
  <c r="F29" i="9"/>
  <c r="F30" i="9"/>
  <c r="F37" i="9"/>
  <c r="F38" i="9"/>
  <c r="F39" i="9"/>
  <c r="F40" i="9"/>
  <c r="F41" i="9"/>
  <c r="F42" i="9"/>
  <c r="F43" i="9"/>
  <c r="F44" i="9"/>
  <c r="F45" i="9"/>
  <c r="F46" i="9"/>
  <c r="F52" i="9"/>
  <c r="F53" i="9"/>
  <c r="F54" i="9"/>
  <c r="F55" i="9"/>
  <c r="G2" i="9"/>
  <c r="G3" i="9"/>
  <c r="G4" i="9"/>
  <c r="G5" i="9"/>
  <c r="G6" i="9"/>
  <c r="G7" i="9"/>
  <c r="G8" i="9"/>
  <c r="G9" i="9"/>
  <c r="G13" i="9"/>
  <c r="G14" i="9"/>
  <c r="G15" i="9"/>
  <c r="G16" i="9"/>
  <c r="G17" i="9"/>
  <c r="G18" i="9"/>
  <c r="G19" i="9"/>
  <c r="G25" i="9"/>
  <c r="G26" i="9"/>
  <c r="G27" i="9"/>
  <c r="G28" i="9"/>
  <c r="G29" i="9"/>
  <c r="G30" i="9"/>
  <c r="G37" i="9"/>
  <c r="G38" i="9"/>
  <c r="G39" i="9"/>
  <c r="G40" i="9"/>
  <c r="G41" i="9"/>
  <c r="G42" i="9"/>
  <c r="G43" i="9"/>
  <c r="G44" i="9"/>
  <c r="G45" i="9"/>
  <c r="G46" i="9"/>
  <c r="G52" i="9"/>
  <c r="G53" i="9"/>
  <c r="G54" i="9"/>
  <c r="G55" i="9"/>
</calcChain>
</file>

<file path=xl/sharedStrings.xml><?xml version="1.0" encoding="utf-8"?>
<sst xmlns="http://schemas.openxmlformats.org/spreadsheetml/2006/main" count="3493" uniqueCount="1607">
  <si>
    <t>Next value_id</t>
  </si>
  <si>
    <t>VALUE_ID</t>
  </si>
  <si>
    <t>VALUE_TYPE</t>
  </si>
  <si>
    <t>VALUE_SUBTYPE</t>
  </si>
  <si>
    <t>VALUE</t>
  </si>
  <si>
    <t>DESCRIPTION</t>
  </si>
  <si>
    <t>VALUE_TYPE DESC</t>
  </si>
  <si>
    <t>VALUE_SUBTYPE DESC</t>
  </si>
  <si>
    <t>INSERT statement</t>
  </si>
  <si>
    <t>UPDATE statement</t>
  </si>
  <si>
    <t>Insert/Update?</t>
  </si>
  <si>
    <t>Const, empty string</t>
  </si>
  <si>
    <t>1</t>
  </si>
  <si>
    <t>Tag, SVT_CARD_NUM</t>
  </si>
  <si>
    <t>52</t>
  </si>
  <si>
    <t>Tag, SVT_ACCT1_TYPE</t>
  </si>
  <si>
    <t>53</t>
  </si>
  <si>
    <t>Tag, SVT_ACCT2_TYPE</t>
  </si>
  <si>
    <t>363:165,4:2,5:2</t>
  </si>
  <si>
    <t>Composite, iBSM Processing code (F3)</t>
  </si>
  <si>
    <t>82</t>
  </si>
  <si>
    <t>Tag, SVT_TXN_AMOUNT</t>
  </si>
  <si>
    <t>87</t>
  </si>
  <si>
    <t>Tag, SVT_TXN_AMT_A1CUR, binary</t>
  </si>
  <si>
    <t>Tag, SVT_TXN_AMT_A1CUR, integer</t>
  </si>
  <si>
    <t>94</t>
  </si>
  <si>
    <t>Tag, SVT_ACCT1_RATE, binary</t>
  </si>
  <si>
    <t>Tag, SVT_ACCT1_RATE, integer</t>
  </si>
  <si>
    <t>4</t>
  </si>
  <si>
    <t>Tag, SVT_SV_TRACE</t>
  </si>
  <si>
    <t>46</t>
  </si>
  <si>
    <t>Tag, SVT_ACQ_SW_DATE</t>
  </si>
  <si>
    <t>47</t>
  </si>
  <si>
    <t>Tag, SVT_ACQ_SW_TIME</t>
  </si>
  <si>
    <t>13:3,14:7</t>
  </si>
  <si>
    <t>Composite, Date and time</t>
  </si>
  <si>
    <t>105</t>
  </si>
  <si>
    <t>Tag, SVT_ACQ_STTL_DATE</t>
  </si>
  <si>
    <t>75</t>
  </si>
  <si>
    <t>Tag, SVT_ISS_STTL_DATE</t>
  </si>
  <si>
    <t>44</t>
  </si>
  <si>
    <t>Tag, SVT_SV_DATE</t>
  </si>
  <si>
    <t>200</t>
  </si>
  <si>
    <t>Const, Functional code</t>
  </si>
  <si>
    <t>113</t>
  </si>
  <si>
    <t>Tag, SVT_ISO_SRC_ACQID</t>
  </si>
  <si>
    <t>114</t>
  </si>
  <si>
    <t>Tag, SVT_ISO_FW_INSTID</t>
  </si>
  <si>
    <t>25</t>
  </si>
  <si>
    <t>Tag, SVT_TRACK2</t>
  </si>
  <si>
    <t>116</t>
  </si>
  <si>
    <t>Tag, SVT_ISO_ACQ_RRN</t>
  </si>
  <si>
    <t>120</t>
  </si>
  <si>
    <t>Tag, SVT_ISO_ISS_RESP</t>
  </si>
  <si>
    <t>50</t>
  </si>
  <si>
    <t>Tag, SVT_TERMINAL</t>
  </si>
  <si>
    <t>121</t>
  </si>
  <si>
    <t>Tag, SVT_CC_ACCEPTOR</t>
  </si>
  <si>
    <t>144</t>
  </si>
  <si>
    <t>Tag, SVT_TERM_TYPE</t>
  </si>
  <si>
    <t>Const, ATM_TERM</t>
  </si>
  <si>
    <t>2</t>
  </si>
  <si>
    <t>Const, POS_TERM</t>
  </si>
  <si>
    <t>35</t>
  </si>
  <si>
    <t>Tag, SVT_ADDR_NAME</t>
  </si>
  <si>
    <t>36</t>
  </si>
  <si>
    <t>Tag, SVT_ADDR_STREET</t>
  </si>
  <si>
    <t>37</t>
  </si>
  <si>
    <t>Tag, SVT_ADDR_CITY</t>
  </si>
  <si>
    <t>39</t>
  </si>
  <si>
    <t>Tag, SVT_ADDR_COUNTRY</t>
  </si>
  <si>
    <t>97</t>
  </si>
  <si>
    <t>Tag, SVT_TXN_CURRENCY</t>
  </si>
  <si>
    <t>101</t>
  </si>
  <si>
    <t>Tag, SVT_ACCT1_CURR</t>
  </si>
  <si>
    <t>54</t>
  </si>
  <si>
    <t>Tag, SVT_ACCT1_NO</t>
  </si>
  <si>
    <t>55</t>
  </si>
  <si>
    <t>Tag, SVT_ACCT2_NO</t>
  </si>
  <si>
    <t>SWT</t>
  </si>
  <si>
    <t>Const, Channel ID Switch</t>
  </si>
  <si>
    <t>Const, Skip</t>
  </si>
  <si>
    <t>Tag, SVT_UTRANSNO</t>
  </si>
  <si>
    <t>831</t>
  </si>
  <si>
    <t>Const, Functional code for ECHO</t>
  </si>
  <si>
    <t>605127</t>
  </si>
  <si>
    <t>Const, Destination ID</t>
  </si>
  <si>
    <t>Const, Originator ID</t>
  </si>
  <si>
    <t>57</t>
  </si>
  <si>
    <t>Tag, SVT_SV_RESP</t>
  </si>
  <si>
    <t>801</t>
  </si>
  <si>
    <t>Const, Functional code for LOGIN</t>
  </si>
  <si>
    <t>146</t>
  </si>
  <si>
    <t>Tag, SVT_NTWM_MSGTYPE, integer</t>
  </si>
  <si>
    <t>128</t>
  </si>
  <si>
    <t>Tag, SVT_ACQ_TRACE_NO, string</t>
  </si>
  <si>
    <t>DE59 Transport data</t>
  </si>
  <si>
    <t>118</t>
  </si>
  <si>
    <t>Tag, SVT_AUTH_ID_RESP, string</t>
  </si>
  <si>
    <t>DE48 Additional data</t>
  </si>
  <si>
    <t>123</t>
  </si>
  <si>
    <t>Const, Transport data</t>
  </si>
  <si>
    <t>800</t>
  </si>
  <si>
    <t>Const, Success resp code for LOGIN</t>
  </si>
  <si>
    <t>3</t>
  </si>
  <si>
    <t>DE12, Saved locally</t>
  </si>
  <si>
    <t>DE126, Saved locally</t>
  </si>
  <si>
    <t>56</t>
  </si>
  <si>
    <t>Get Ledger balance</t>
  </si>
  <si>
    <t>148</t>
  </si>
  <si>
    <t>Tag, SVT_ADDLDATA, string</t>
  </si>
  <si>
    <t>65</t>
  </si>
  <si>
    <t>Tag, SVT_LDG_ACCT1_BAL</t>
  </si>
  <si>
    <t>67</t>
  </si>
  <si>
    <t>Tag, SVT_ACCT1_ABAL</t>
  </si>
  <si>
    <t>-</t>
  </si>
  <si>
    <t>Const, Minus sign</t>
  </si>
  <si>
    <t>363:13,47,15,61:21</t>
  </si>
  <si>
    <t>Composite, DE56 Orig data elements</t>
  </si>
  <si>
    <t>81</t>
  </si>
  <si>
    <t>Tag, SVT_ACQ_INSTID</t>
  </si>
  <si>
    <t>363:15,4:2,5:2</t>
  </si>
  <si>
    <t>Composite, Processing code</t>
  </si>
  <si>
    <t>Tag, SVT_IS_REVERSL, int</t>
  </si>
  <si>
    <t>98</t>
  </si>
  <si>
    <t>Tag, SVT_CCH_BILL_CURR , integer</t>
  </si>
  <si>
    <t>84</t>
  </si>
  <si>
    <t>Tag, SVT_CCH_BILL_AMT</t>
  </si>
  <si>
    <t>139</t>
  </si>
  <si>
    <t>Tag, SVT_ISS_FEE, double</t>
  </si>
  <si>
    <t>66</t>
  </si>
  <si>
    <t>Composite, DE46 Amounts, FEEs</t>
  </si>
  <si>
    <t>00</t>
  </si>
  <si>
    <t>Const, FEE type</t>
  </si>
  <si>
    <t>363:13,40:52,20:22,20:21</t>
  </si>
  <si>
    <t>363:13,40:52,61:22,61:21</t>
  </si>
  <si>
    <t>Composite, DE56 Orig date_time rvrsl</t>
  </si>
  <si>
    <t>1220</t>
  </si>
  <si>
    <t>Cons, Notif msg type for DE56 in rvrsl m</t>
  </si>
  <si>
    <t>71,40:52,20:22,20:21</t>
  </si>
  <si>
    <t>Composite, DE56 Orig date_time notirvrsl</t>
  </si>
  <si>
    <t>69</t>
  </si>
  <si>
    <t>Tag, SVT_ACCT1_AB_CUR, int</t>
  </si>
  <si>
    <t>159</t>
  </si>
  <si>
    <t>Tag, SVT_TERM_ACCT_NO</t>
  </si>
  <si>
    <t>363:165,77</t>
  </si>
  <si>
    <t>Composite, Processing code for Notifs</t>
  </si>
  <si>
    <t>0000</t>
  </si>
  <si>
    <t>Const, Account types for Notifs</t>
  </si>
  <si>
    <t>363:15,77</t>
  </si>
  <si>
    <t>363:27,4:2,5:2</t>
  </si>
  <si>
    <t>13:4,14:7</t>
  </si>
  <si>
    <t>Composite, Date time 87 format</t>
  </si>
  <si>
    <t>13:4</t>
  </si>
  <si>
    <t>Date MMDD format</t>
  </si>
  <si>
    <t>1:29</t>
  </si>
  <si>
    <t>Composite, DE28 Amounts, FEEs</t>
  </si>
  <si>
    <t>30,32,33</t>
  </si>
  <si>
    <t>Composite, Acceptor Name Location</t>
  </si>
  <si>
    <t>61:28</t>
  </si>
  <si>
    <t>1:30</t>
  </si>
  <si>
    <t>Composite, DE54 Parse Balances</t>
  </si>
  <si>
    <t>301</t>
  </si>
  <si>
    <t>Const, Network code for 87 LOGIN</t>
  </si>
  <si>
    <t>1:31</t>
  </si>
  <si>
    <t>Composite, DE127 Parse Mini Stmt Data</t>
  </si>
  <si>
    <t>1:32</t>
  </si>
  <si>
    <t>Composite, DE67 Set Network Code</t>
  </si>
  <si>
    <t>Const, POS Entry Mode</t>
  </si>
  <si>
    <t>130</t>
  </si>
  <si>
    <t>Tag, SVT_SV_MCC, int</t>
  </si>
  <si>
    <t>110</t>
  </si>
  <si>
    <t>Tag, SVT_ADDL_AMT</t>
  </si>
  <si>
    <t>0200</t>
  </si>
  <si>
    <t>Const, Original MTI</t>
  </si>
  <si>
    <t>92:121,40:122,205:123,282:124,283:125</t>
  </si>
  <si>
    <t>Composite, iBSM Orig data element</t>
  </si>
  <si>
    <t>0220</t>
  </si>
  <si>
    <t>Const, Original MTI for Notification</t>
  </si>
  <si>
    <t>94,47,13:4,14:7,20</t>
  </si>
  <si>
    <t>Composite, DE90 Orig data element for re</t>
  </si>
  <si>
    <t>363:34,4:2,5:2</t>
  </si>
  <si>
    <t>230</t>
  </si>
  <si>
    <t>1:35</t>
  </si>
  <si>
    <t>Composite, DE116 Amounts, FEEs</t>
  </si>
  <si>
    <t>00003000</t>
  </si>
  <si>
    <t>Const, Temp Fixed Fee (TO BE REMOVED)</t>
  </si>
  <si>
    <t>ATM</t>
  </si>
  <si>
    <t>Const, terminal type ATM</t>
  </si>
  <si>
    <t>POS</t>
  </si>
  <si>
    <t>Const, terminal type POS</t>
  </si>
  <si>
    <t>HYP</t>
  </si>
  <si>
    <t>Const, channel ID Hypercom</t>
  </si>
  <si>
    <t>703</t>
  </si>
  <si>
    <t>Const, trans_type value 703</t>
  </si>
  <si>
    <t>102</t>
  </si>
  <si>
    <t>Tag, SVT_ACCT2_CURR, INT</t>
  </si>
  <si>
    <t>88</t>
  </si>
  <si>
    <t>Tag, SVT_TXN_AMT_A2CUR, FLOAT</t>
  </si>
  <si>
    <t>472631</t>
  </si>
  <si>
    <t>Const, BIN value 472631</t>
  </si>
  <si>
    <t>00010799760111</t>
  </si>
  <si>
    <t>Const, GL acct 00010799760111</t>
  </si>
  <si>
    <t>840</t>
  </si>
  <si>
    <t>Const, currency 840</t>
  </si>
  <si>
    <t>689</t>
  </si>
  <si>
    <t>Const, trans_type value 689</t>
  </si>
  <si>
    <t>,</t>
  </si>
  <si>
    <t>Const, Comma sign</t>
  </si>
  <si>
    <t>2:39,161,34</t>
  </si>
  <si>
    <t>Composite, BIN n currency</t>
  </si>
  <si>
    <t>162:40</t>
  </si>
  <si>
    <t>Composite, GL from BIN n currency</t>
  </si>
  <si>
    <t>508</t>
  </si>
  <si>
    <t>Const, trans_type value 508</t>
  </si>
  <si>
    <t>205</t>
  </si>
  <si>
    <t>Tag, SVT_SERVICE_ID</t>
  </si>
  <si>
    <t>363,161,165,161,34</t>
  </si>
  <si>
    <t>Composite, TT n SI n CC</t>
  </si>
  <si>
    <t>166:41</t>
  </si>
  <si>
    <t>Composite, GL from (TT n SI n CC)</t>
  </si>
  <si>
    <t>165:42,4:2,5:2</t>
  </si>
  <si>
    <t>Composite, Processing code for TT508</t>
  </si>
  <si>
    <t>618</t>
  </si>
  <si>
    <t>Const, trans_type value 618</t>
  </si>
  <si>
    <t>651</t>
  </si>
  <si>
    <t>Const, trans_type value 651</t>
  </si>
  <si>
    <t>462</t>
  </si>
  <si>
    <t>Tag, SVT_ACCT1_OPEN</t>
  </si>
  <si>
    <t>619</t>
  </si>
  <si>
    <t>Const, trans_type value 619</t>
  </si>
  <si>
    <t>Const, 1</t>
  </si>
  <si>
    <t>22</t>
  </si>
  <si>
    <t>Tag, SVT_ISS_INSTID</t>
  </si>
  <si>
    <t>2:39,161,363,161,174,161,61</t>
  </si>
  <si>
    <t>Composite, BIN,TT,iss_inst,acq_inst</t>
  </si>
  <si>
    <t>|171,35</t>
  </si>
  <si>
    <t>Composite, Acc1 open | acc1 curr</t>
  </si>
  <si>
    <t>42</t>
  </si>
  <si>
    <t>Money Fields UM_ACCT_CURR</t>
  </si>
  <si>
    <t>|171,177</t>
  </si>
  <si>
    <t>165:42,77</t>
  </si>
  <si>
    <t>Composite, prcode for TT508 notif</t>
  </si>
  <si>
    <t>51</t>
  </si>
  <si>
    <t>Tag, SVT_SV_CC_TYPE, int</t>
  </si>
  <si>
    <t>Const, cardtp ACQUIRER_CTP</t>
  </si>
  <si>
    <t>911601</t>
  </si>
  <si>
    <t>Const, 911601</t>
  </si>
  <si>
    <t>00000001</t>
  </si>
  <si>
    <t>Const, 00000001</t>
  </si>
  <si>
    <t>C</t>
  </si>
  <si>
    <t>Const, C (amount sign)</t>
  </si>
  <si>
    <t>D</t>
  </si>
  <si>
    <t>Const, D (amount sign)</t>
  </si>
  <si>
    <t>0</t>
  </si>
  <si>
    <t>Const, 0</t>
  </si>
  <si>
    <t>66:48</t>
  </si>
  <si>
    <t>Composite, abs amt for neg fee</t>
  </si>
  <si>
    <t>68,35,184,188:49,183,184,188:49,35</t>
  </si>
  <si>
    <t>Composite, ACL DE46 for neg fee</t>
  </si>
  <si>
    <t>68,35,185,66:49,183,185,66:49,35</t>
  </si>
  <si>
    <t>Composite, ACL DE46 for pos fee</t>
  </si>
  <si>
    <t>2:39</t>
  </si>
  <si>
    <t>Composite, BIN</t>
  </si>
  <si>
    <t>363,161,165</t>
  </si>
  <si>
    <t>Composite, TT n SI</t>
  </si>
  <si>
    <t>61,161,363,161,35</t>
  </si>
  <si>
    <t>Composite, acq_inst,TT,CC</t>
  </si>
  <si>
    <t>9116019999999999</t>
  </si>
  <si>
    <t>Const, dummy hpan 9116019999999999</t>
  </si>
  <si>
    <t>71,40:52,182:22,182:21</t>
  </si>
  <si>
    <t>Composite, DE56 THEMONUS notirvrsl</t>
  </si>
  <si>
    <t>Const, cardtp ISSUER_CTP</t>
  </si>
  <si>
    <t>733</t>
  </si>
  <si>
    <t>Const, trans_type POSADJ</t>
  </si>
  <si>
    <t>515</t>
  </si>
  <si>
    <t>Tag, SVT_TIPS_AMOUNT, double</t>
  </si>
  <si>
    <t>Tag, SVT_TXN_AMT_A1CUR, FLOAT</t>
  </si>
  <si>
    <t>785</t>
  </si>
  <si>
    <t>Const, trans_type value 785</t>
  </si>
  <si>
    <t>190</t>
  </si>
  <si>
    <t>Tag, SVT_SMS_PHONE_NUMBER</t>
  </si>
  <si>
    <t>90</t>
  </si>
  <si>
    <t>PMT_CODE1</t>
  </si>
  <si>
    <t>700</t>
  </si>
  <si>
    <t>Const, trans_type value 700</t>
  </si>
  <si>
    <t>91</t>
  </si>
  <si>
    <t>PMT_CODE2</t>
  </si>
  <si>
    <t>13:69,14:7</t>
  </si>
  <si>
    <t>Composite, Datetime ( MMDDhhmmss)</t>
  </si>
  <si>
    <t>142</t>
  </si>
  <si>
    <t>Tag, SVT_TRANSMIT_TIME, integer</t>
  </si>
  <si>
    <t>141</t>
  </si>
  <si>
    <t>Tag, SVT_TRANSMIT_DATE, integer</t>
  </si>
  <si>
    <t>115</t>
  </si>
  <si>
    <t>Tag, SVT_POS_DCODE, char</t>
  </si>
  <si>
    <t>322</t>
  </si>
  <si>
    <t>Tag, SVT_POSENTRYCC, integer</t>
  </si>
  <si>
    <t>323</t>
  </si>
  <si>
    <t>Tag, SVT_POSCONDC, integer</t>
  </si>
  <si>
    <t>363:75,4:2,5:2</t>
  </si>
  <si>
    <t>Composite, Processing code (NBC)</t>
  </si>
  <si>
    <t>ACLEDAXXXXXXXXXXXXXXXX PHNOMXPENHXXX 116</t>
  </si>
  <si>
    <t>Const, F43 hardcode for NBC</t>
  </si>
  <si>
    <t>17</t>
  </si>
  <si>
    <t>Tag, SVT_ENC_PIN, char</t>
  </si>
  <si>
    <t>131</t>
  </si>
  <si>
    <t>Tag, SVT_ACQ_COUNTRY, integer</t>
  </si>
  <si>
    <t>Money Fields UM_REQAMT</t>
  </si>
  <si>
    <t>38</t>
  </si>
  <si>
    <t>Money Fields UM_CURRENCY</t>
  </si>
  <si>
    <t>125</t>
  </si>
  <si>
    <t>Tag, SVT_ISO_ACQ_ODATA, char</t>
  </si>
  <si>
    <t>89</t>
  </si>
  <si>
    <t>Tag, SVT_REPL_AMT, char</t>
  </si>
  <si>
    <t>704</t>
  </si>
  <si>
    <t>Const, trans_type value 704</t>
  </si>
  <si>
    <t>8</t>
  </si>
  <si>
    <t>Tag, SVT_FINTRAN, integer</t>
  </si>
  <si>
    <t>709</t>
  </si>
  <si>
    <t>Const, Service_id 709</t>
  </si>
  <si>
    <t>00000000000000000000</t>
  </si>
  <si>
    <t>Const, 00000000000000000000</t>
  </si>
  <si>
    <t>137</t>
  </si>
  <si>
    <t>Tag, SVT_RECV_ID, char</t>
  </si>
  <si>
    <t>496</t>
  </si>
  <si>
    <t>Tag, SVT_BANK_ID2, int</t>
  </si>
  <si>
    <t>6</t>
  </si>
  <si>
    <t>NBC IBFT BNB ACC_TP</t>
  </si>
  <si>
    <t>7</t>
  </si>
  <si>
    <t>NBC IBFT BNB BNK_CODE</t>
  </si>
  <si>
    <t>NBC IBFT BNB BNK_NAME</t>
  </si>
  <si>
    <t>9</t>
  </si>
  <si>
    <t>NBC IBFT BNB ACC_NO</t>
  </si>
  <si>
    <t>10</t>
  </si>
  <si>
    <t>NBC IBFT BNB ACC_NAME</t>
  </si>
  <si>
    <t>11</t>
  </si>
  <si>
    <t>NBC IBFT BNB AMOUNT</t>
  </si>
  <si>
    <t>ACC</t>
  </si>
  <si>
    <t>Const, NBC IBFT BNB ACC_TP ACC</t>
  </si>
  <si>
    <t>224:91</t>
  </si>
  <si>
    <t>Composite, NBC IBFT BNB BNK_CODE</t>
  </si>
  <si>
    <t>224:92</t>
  </si>
  <si>
    <t>Composite, NBC IBFT BNB BNK_NAME</t>
  </si>
  <si>
    <t>231:93,232:94,233:95,37:96,1:97,7:98</t>
  </si>
  <si>
    <t>Composite, NBC IBFT F48 from ACQ INQ</t>
  </si>
  <si>
    <t>390010</t>
  </si>
  <si>
    <t>Const, NBC prcode for IBFT inq w PIN</t>
  </si>
  <si>
    <t>430</t>
  </si>
  <si>
    <t>Const, trans_type 430</t>
  </si>
  <si>
    <t>12</t>
  </si>
  <si>
    <t>DE03, Saved locally</t>
  </si>
  <si>
    <t>1126</t>
  </si>
  <si>
    <t>Tag, SVT_PIN_SETUP_FLAG, int</t>
  </si>
  <si>
    <t>93</t>
  </si>
  <si>
    <t>PMT_CODE4</t>
  </si>
  <si>
    <t>||</t>
  </si>
  <si>
    <t>Const, || sign</t>
  </si>
  <si>
    <t>239,240,204</t>
  </si>
  <si>
    <t>Composite, NEW PIN | OTP (MB)</t>
  </si>
  <si>
    <t>B20000</t>
  </si>
  <si>
    <t>Const, F3 for PIN Setup (MB)</t>
  </si>
  <si>
    <t>736</t>
  </si>
  <si>
    <t>Const, trans_type value 736</t>
  </si>
  <si>
    <t>737</t>
  </si>
  <si>
    <t>Const, trans_type value 737</t>
  </si>
  <si>
    <t>610</t>
  </si>
  <si>
    <t>Const, trans_type value 610</t>
  </si>
  <si>
    <t>021</t>
  </si>
  <si>
    <t>Const, default F22 value (NBC)</t>
  </si>
  <si>
    <t>9116041</t>
  </si>
  <si>
    <t>Const, default F32 value (NBC)</t>
  </si>
  <si>
    <t>TEST ACCOUNT</t>
  </si>
  <si>
    <t>Const, default dest account name (NBC)</t>
  </si>
  <si>
    <t>231:93,232:94,233:95,37:96,250:97,7:98</t>
  </si>
  <si>
    <t>Composite, NBC IBFT F48 from ISS INQ</t>
  </si>
  <si>
    <t>1127</t>
  </si>
  <si>
    <t>Tag, SVT_CARDHOLDER2_NAME, char</t>
  </si>
  <si>
    <t>13</t>
  </si>
  <si>
    <t>DE07, Saved locally (from NBC )</t>
  </si>
  <si>
    <t>92,47,251,20</t>
  </si>
  <si>
    <t>Composite, DE90 for POS reversal</t>
  </si>
  <si>
    <t>174,161,34</t>
  </si>
  <si>
    <t>Composite, (iss_inst,trx_curr)</t>
  </si>
  <si>
    <t>14</t>
  </si>
  <si>
    <t>DE128, Saved locally (to/from NBC )</t>
  </si>
  <si>
    <t>138</t>
  </si>
  <si>
    <t>Tag, SVT_ACQ_FEE, double</t>
  </si>
  <si>
    <t>1128</t>
  </si>
  <si>
    <t>Tag, SVT_NET_FEE, double</t>
  </si>
  <si>
    <t>1129</t>
  </si>
  <si>
    <t>Tag, SVT_IBFT_BNB_FEE, double</t>
  </si>
  <si>
    <t>15</t>
  </si>
  <si>
    <t>DE28, Saved locally (to/from NBC )</t>
  </si>
  <si>
    <t>16</t>
  </si>
  <si>
    <t>DE08, Saved locally (to/from NBC )</t>
  </si>
  <si>
    <t>DE121, Saved locally (from NBC )</t>
  </si>
  <si>
    <t>18</t>
  </si>
  <si>
    <t>DE122, Saved locally (from NBC )</t>
  </si>
  <si>
    <t>209:105</t>
  </si>
  <si>
    <t>NBC CARD_DATA_INPUT_MODE</t>
  </si>
  <si>
    <t>209:107</t>
  </si>
  <si>
    <t>NBC PIN_CAPTURE_CAPABILITY</t>
  </si>
  <si>
    <t>210:109</t>
  </si>
  <si>
    <t>NBC CARDHOLDER_PRESENCE</t>
  </si>
  <si>
    <t>210:110</t>
  </si>
  <si>
    <t>NBC CARD_PRESENCE</t>
  </si>
  <si>
    <t>ZZZZ</t>
  </si>
  <si>
    <t>Const, init POS DATA CODE digits</t>
  </si>
  <si>
    <t>266,264,265,262,266,263</t>
  </si>
  <si>
    <t>Composite, NBC POS_DATA_CODE</t>
  </si>
  <si>
    <t>752</t>
  </si>
  <si>
    <t>Const, trans_type value 752</t>
  </si>
  <si>
    <t>495</t>
  </si>
  <si>
    <t>Tag, SVT_BANK_ID1, int</t>
  </si>
  <si>
    <t>Composite, NBC IBFT F48 from ACQ (FT)</t>
  </si>
  <si>
    <t>Const, trans_type value 430</t>
  </si>
  <si>
    <t>161</t>
  </si>
  <si>
    <t>Tag, SVT_NEW_ENC_PIN, char</t>
  </si>
  <si>
    <t>751</t>
  </si>
  <si>
    <t>Const, trans_type value 751</t>
  </si>
  <si>
    <t>621</t>
  </si>
  <si>
    <t>Const, trans_type value 621</t>
  </si>
  <si>
    <t>1001</t>
  </si>
  <si>
    <t>Const, Cam inst_id</t>
  </si>
  <si>
    <t>17969811</t>
  </si>
  <si>
    <t>Const, GL acct ABL AT ABC POS-USD</t>
  </si>
  <si>
    <t>92:121,47:122,251:123,20:124,186:125</t>
  </si>
  <si>
    <t>Comp, value for SVT_ISO_ACQ_ODATA</t>
  </si>
  <si>
    <t>775</t>
  </si>
  <si>
    <t>Const, trans_type value 775</t>
  </si>
  <si>
    <t>1130</t>
  </si>
  <si>
    <t>Tag, SVT_ISS_FEE_TRX_CURR, double</t>
  </si>
  <si>
    <t>363:165,281</t>
  </si>
  <si>
    <t>Composite, iBSM surcharge fee (F29)</t>
  </si>
  <si>
    <t>110011</t>
  </si>
  <si>
    <t>Const, iBSM surcharge code</t>
  </si>
  <si>
    <t>451</t>
  </si>
  <si>
    <t>Const, iBSM F32</t>
  </si>
  <si>
    <t>451002</t>
  </si>
  <si>
    <t>Const, iBSM F33</t>
  </si>
  <si>
    <t>Const, iBSM F126</t>
  </si>
  <si>
    <t>Dummy local data</t>
  </si>
  <si>
    <t>DE54, Saved locally</t>
  </si>
  <si>
    <t>61,174</t>
  </si>
  <si>
    <t>Composite, acq_inst|iss_inst</t>
  </si>
  <si>
    <t>90061001</t>
  </si>
  <si>
    <t>Const, acq_inst=9006, iss_inst=1001</t>
  </si>
  <si>
    <t>20</t>
  </si>
  <si>
    <t>Const, iBSM F32 for USONVISA</t>
  </si>
  <si>
    <t>27:127</t>
  </si>
  <si>
    <t>Comp, iBSM Channel ID</t>
  </si>
  <si>
    <t>61:128</t>
  </si>
  <si>
    <t>Comp, iBSM Network Code</t>
  </si>
  <si>
    <t>174:129</t>
  </si>
  <si>
    <t>Comp, iBSM Issuer Code</t>
  </si>
  <si>
    <t>363:165</t>
  </si>
  <si>
    <t>Comp, iBSM Tran Code</t>
  </si>
  <si>
    <t>NULL</t>
  </si>
  <si>
    <t>Const, iBSM ExtraData (default)</t>
  </si>
  <si>
    <t>,293,291,292,290,294</t>
  </si>
  <si>
    <t>Comp, iBSM Charge code criteria</t>
  </si>
  <si>
    <t>90021001</t>
  </si>
  <si>
    <t>Const, acq_inst=9002, iss_inst=1001</t>
  </si>
  <si>
    <t>451200</t>
  </si>
  <si>
    <t>Const, iBSM F33 for US-ON-VISA</t>
  </si>
  <si>
    <t>92:121,40:122,205:123,20:124,297:125</t>
  </si>
  <si>
    <t>Composite, iBSM F90 for US-ON-VISA</t>
  </si>
  <si>
    <t>DE54, Amount type</t>
  </si>
  <si>
    <t>DE54, Amount Sign</t>
  </si>
  <si>
    <t>181</t>
  </si>
  <si>
    <t>Tag, SVT_LDG_ACCT1_CUR, int</t>
  </si>
  <si>
    <t>const, Amount type - Ledger</t>
  </si>
  <si>
    <t>const, Amount type - Avail</t>
  </si>
  <si>
    <t>305.306</t>
  </si>
  <si>
    <t>bitfld, UMF_BITIDX_NETBAL</t>
  </si>
  <si>
    <t>Tag, SVT_FLD_FLAGS, int</t>
  </si>
  <si>
    <t>const, bit UMF_BITIDX_NETBAL</t>
  </si>
  <si>
    <t>const, bit UMF_BITIDX_ACCTBAL</t>
  </si>
  <si>
    <t>305.307</t>
  </si>
  <si>
    <t>bitfld, UMF_BITIDX_ACCTBAL</t>
  </si>
  <si>
    <t>fmt, iBSM CBS Format - DE 54</t>
  </si>
  <si>
    <t>fmt, iBSM CBS Format - DE 54 sub-record</t>
  </si>
  <si>
    <t>32</t>
  </si>
  <si>
    <t>Tag, SVT_HSM_KEY_DATA, char</t>
  </si>
  <si>
    <t>162</t>
  </si>
  <si>
    <t>const, net code 162</t>
  </si>
  <si>
    <t>990000</t>
  </si>
  <si>
    <t>const, Xlink F3 for PIN trx</t>
  </si>
  <si>
    <t>998</t>
  </si>
  <si>
    <t>const, Xlink F33 for PIN trx</t>
  </si>
  <si>
    <t>const, Xlink F41 for PIN trx</t>
  </si>
  <si>
    <t>BSM CALL CENTER</t>
  </si>
  <si>
    <t>const, Xlink F42 for PIN trx</t>
  </si>
  <si>
    <t>550000</t>
  </si>
  <si>
    <t>const, Xlink F3 for Card2Acct</t>
  </si>
  <si>
    <t>000451</t>
  </si>
  <si>
    <t>const, Xlink F32 for Card2Acct</t>
  </si>
  <si>
    <t>PHONEBSM</t>
  </si>
  <si>
    <t>const, Xlink F41 for Card2Acct</t>
  </si>
  <si>
    <t>const, Xlink F42 for Card2Acct</t>
  </si>
  <si>
    <t>Local, Xlink DE62</t>
  </si>
  <si>
    <t>19</t>
  </si>
  <si>
    <t>Local, iBSM Orig Trans Data</t>
  </si>
  <si>
    <t>const, bit UMF_BITIDX_PARTIAL_REV</t>
  </si>
  <si>
    <t>305.323</t>
  </si>
  <si>
    <t>bitfld, UMF_BITIDX_PARTIAL_REV</t>
  </si>
  <si>
    <t>99</t>
  </si>
  <si>
    <t>const, iBSM prcode for Partial/Inc rvsl</t>
  </si>
  <si>
    <t>325,4:2,5:2</t>
  </si>
  <si>
    <t>Composite, iBSM F3 for Partial/Inc rvsl</t>
  </si>
  <si>
    <t>45</t>
  </si>
  <si>
    <t>const, bit UMF_BITIDX_INCREMENTAL_TXN</t>
  </si>
  <si>
    <t>305.327</t>
  </si>
  <si>
    <t>bitfld, UMF_BITIDX_INCREMENTAL_TXN</t>
  </si>
  <si>
    <t>,325,291,292,290,294</t>
  </si>
  <si>
    <t>Comp, iBSM Charge code criteria (tc 99)</t>
  </si>
  <si>
    <t>0900</t>
  </si>
  <si>
    <t>Const, iBSM F63 for Visa Direct</t>
  </si>
  <si>
    <t>783</t>
  </si>
  <si>
    <t>Const, trans_type value 783</t>
  </si>
  <si>
    <t>463</t>
  </si>
  <si>
    <t>Tag, SVT_ACCT2_OPEN</t>
  </si>
  <si>
    <t>,363,61,174,334</t>
  </si>
  <si>
    <t>Comp, TT,ACQINST,ISSINST,ISS2INST</t>
  </si>
  <si>
    <t>286</t>
  </si>
  <si>
    <t>Tag, SVT_ISS2_INST</t>
  </si>
  <si>
    <t>333:143</t>
  </si>
  <si>
    <t>Comp, iBSM F63 w mapping</t>
  </si>
  <si>
    <t>333:144</t>
  </si>
  <si>
    <t>Comp, iBSM F104 w mapping</t>
  </si>
  <si>
    <t>333:145</t>
  </si>
  <si>
    <t>Comp, iBSM F125 w mapping</t>
  </si>
  <si>
    <t>333:146</t>
  </si>
  <si>
    <t>Comp, iBSM F126 w mapping</t>
  </si>
  <si>
    <t>333:147</t>
  </si>
  <si>
    <t>Comp, iBSM F127 w mapping</t>
  </si>
  <si>
    <t>PMT_AUTHCODE</t>
  </si>
  <si>
    <t>Const, value_id 205</t>
  </si>
  <si>
    <t>341:154</t>
  </si>
  <si>
    <t>Comp, orig value_id 205</t>
  </si>
  <si>
    <t>92:121,40:122,342:123,282:124,283:125</t>
  </si>
  <si>
    <t>92:121,40:122,342:123,20:124,297:125</t>
  </si>
  <si>
    <t>Composite, iBSM OrigData USONVISA</t>
  </si>
  <si>
    <t>Const, value_id 36</t>
  </si>
  <si>
    <t>345:154</t>
  </si>
  <si>
    <t>Comp, orig SVT_ACCT1_NO</t>
  </si>
  <si>
    <t>749</t>
  </si>
  <si>
    <t>Const, trans_type 749</t>
  </si>
  <si>
    <t>750</t>
  </si>
  <si>
    <t>Const, trans_type 750</t>
  </si>
  <si>
    <t>Local, CMS-TRX MsgType</t>
  </si>
  <si>
    <t>21</t>
  </si>
  <si>
    <t>Local, CMS-TRX MsgKey</t>
  </si>
  <si>
    <t>Local, CMS-TRX Channel</t>
  </si>
  <si>
    <t>23</t>
  </si>
  <si>
    <t>Local, CMS-TRX ServiceCode</t>
  </si>
  <si>
    <t>24</t>
  </si>
  <si>
    <t>Local, CMS-TRX Reference</t>
  </si>
  <si>
    <t>Local, CMS-TRX TrxBranch</t>
  </si>
  <si>
    <t>26</t>
  </si>
  <si>
    <t>Local, CMS-TRX Description</t>
  </si>
  <si>
    <t>6010</t>
  </si>
  <si>
    <t>Const, CMS-TRX channel 6010</t>
  </si>
  <si>
    <t>404</t>
  </si>
  <si>
    <t>fmt, CMS-TRX Trf ExDat Req</t>
  </si>
  <si>
    <t>405</t>
  </si>
  <si>
    <t>fmt, CMS-TRX Trf ExDat Resp</t>
  </si>
  <si>
    <t>27</t>
  </si>
  <si>
    <t>Local, CMS-TRX UserRefNum</t>
  </si>
  <si>
    <t>127</t>
  </si>
  <si>
    <t>Tag, SVT_MERCH_ID</t>
  </si>
  <si>
    <t>99999</t>
  </si>
  <si>
    <t>Const, SV Bank ID</t>
  </si>
  <si>
    <t>217</t>
  </si>
  <si>
    <t>Tag, SVT_CARD2_NUM</t>
  </si>
  <si>
    <t>145</t>
  </si>
  <si>
    <t>Tag, SVT_TXN_TYPE</t>
  </si>
  <si>
    <t>Next conv_key</t>
  </si>
  <si>
    <t>CONV_KEY</t>
  </si>
  <si>
    <t>CONV_TYPE</t>
  </si>
  <si>
    <t>CONV_TYPE DESC</t>
  </si>
  <si>
    <t>Insert statement</t>
  </si>
  <si>
    <t>Update statement</t>
  </si>
  <si>
    <t>Insert/Update</t>
  </si>
  <si>
    <t>Account From/To -&gt; Prcode</t>
  </si>
  <si>
    <t>YYYYMMDD to YYMMDD</t>
  </si>
  <si>
    <t>YYYYMMDD to MMDD</t>
  </si>
  <si>
    <t>YYYYMMDD to YYYY</t>
  </si>
  <si>
    <t>SOPP Response code conversion</t>
  </si>
  <si>
    <t>Add leading zero to HHMMSS</t>
  </si>
  <si>
    <t>Get first 17 from DE48 as Ledg Bal</t>
  </si>
  <si>
    <t>Get second 17 from DE48 as NET Bal</t>
  </si>
  <si>
    <t>Get sign from DE48</t>
  </si>
  <si>
    <t>Change sign</t>
  </si>
  <si>
    <t>Multiple x2</t>
  </si>
  <si>
    <t>Transaction to MTI for DE56</t>
  </si>
  <si>
    <t>ACQ. inst_id conversion for DE56</t>
  </si>
  <si>
    <t>Transaction to processing code for Rever</t>
  </si>
  <si>
    <t>Define 1 if reversal</t>
  </si>
  <si>
    <t>ACQ. inst_id conversion for DE32</t>
  </si>
  <si>
    <t>Custom Function get_fee_DE46</t>
  </si>
  <si>
    <t>Custom Function setup_DE46</t>
  </si>
  <si>
    <t>ACQ. inst_id conversion for DE67</t>
  </si>
  <si>
    <t>Custom Function add_two_digit_size</t>
  </si>
  <si>
    <t>Custom function get time</t>
  </si>
  <si>
    <t>Cut track2 ; etc.</t>
  </si>
  <si>
    <t>Get balance currency from DE48</t>
  </si>
  <si>
    <t>Custom function setup_de37_yddd</t>
  </si>
  <si>
    <t>Processing code Flexcube</t>
  </si>
  <si>
    <t>Flexcube Private data DE60</t>
  </si>
  <si>
    <t>Custom Function setup_DE28</t>
  </si>
  <si>
    <t>Custom Function get_balance_DE54</t>
  </si>
  <si>
    <t>Custom Function process_mini_stmt</t>
  </si>
  <si>
    <t>Custom Function set_network_code_DE67</t>
  </si>
  <si>
    <t>iBSM F39-&gt;SV RESP</t>
  </si>
  <si>
    <t>Processing Code Flexcube BIN</t>
  </si>
  <si>
    <t>Custom Function setup_DE116</t>
  </si>
  <si>
    <t>Custom Function set_location_DE43</t>
  </si>
  <si>
    <t>Custom Function format_track2</t>
  </si>
  <si>
    <t>Format value for F126</t>
  </si>
  <si>
    <t>Get BIN from HPAN</t>
  </si>
  <si>
    <t>BIN n currency -&gt; GL account</t>
  </si>
  <si>
    <t>TT n SI n CC -&gt; GL account</t>
  </si>
  <si>
    <t>Service ID to processing code for TT508</t>
  </si>
  <si>
    <t>Trim to 12</t>
  </si>
  <si>
    <t>Trans_type for sending F103 as GL acct</t>
  </si>
  <si>
    <t>Value_id 175 -&gt; false/true</t>
  </si>
  <si>
    <t>Currency -&gt; Credit card GL</t>
  </si>
  <si>
    <t>(iss_inst,trx_curr)-&gt;THEMONUS GL</t>
  </si>
  <si>
    <t>Format 16 digit amounts</t>
  </si>
  <si>
    <t>LOV for credit card BINs</t>
  </si>
  <si>
    <t>LOV for TT/SI list used by cond 33</t>
  </si>
  <si>
    <t>Get F11 from utrnno (last 6 digits)</t>
  </si>
  <si>
    <t>acq_inst,TT,CC -&gt; USONTHEM GL account</t>
  </si>
  <si>
    <t>LOV for TT/SI list used by cond 37</t>
  </si>
  <si>
    <t>Custom Function setup_DE46_ACL_destfee</t>
  </si>
  <si>
    <t>Value_id 175 -&gt; 1/0, used by cond 41</t>
  </si>
  <si>
    <t>Trans_type for sending F103 as Acct1</t>
  </si>
  <si>
    <t>SVT_TXN_AMT_A1CUR-SVT_ISS_FEE</t>
  </si>
  <si>
    <t>iBSM SVT_NTWM_MSGTYPE -&gt; F70</t>
  </si>
  <si>
    <t>Epayint prcode F3 mapping</t>
  </si>
  <si>
    <t>Custom function for F125 from MB</t>
  </si>
  <si>
    <t>MobileBankiing Response code conversion</t>
  </si>
  <si>
    <t>SVT_NTWM_MSGTYPE to F70 (for NBC)</t>
  </si>
  <si>
    <t>iBSM F70 -&gt; trans_type</t>
  </si>
  <si>
    <t>iBSM SV RESP -&gt; F39</t>
  </si>
  <si>
    <t>From F7 (MMDDhhmmss) to date (YYYYMMDD)</t>
  </si>
  <si>
    <t>Prcode-&gt;trans_type(NBC)(field extract)</t>
  </si>
  <si>
    <t>Prcode-&gt;trans_type(NBC)(mapping)</t>
  </si>
  <si>
    <t>F43 -&gt; Name (NBC)</t>
  </si>
  <si>
    <t>F43 -&gt; City (NBC)</t>
  </si>
  <si>
    <t>F43 -&gt; Country (NBC)</t>
  </si>
  <si>
    <t xml:space="preserve">Trans_type to prcode ( NBC) </t>
  </si>
  <si>
    <t>MCC to terminal type (NBC)</t>
  </si>
  <si>
    <t>TT for sending F11 T24 as SV_TRACE</t>
  </si>
  <si>
    <t>Custom function build_mini_statment_nbc</t>
  </si>
  <si>
    <t>Prcode-&gt;fintran(NBC)(mapping)</t>
  </si>
  <si>
    <t>Prcode-&gt;fintran(NBC)(field extract)</t>
  </si>
  <si>
    <t>Currency -&gt; Cardless CWD GL</t>
  </si>
  <si>
    <t>ReceiveID -&gt; BANK_ID2</t>
  </si>
  <si>
    <t>Custom function set_rout_by_bankid</t>
  </si>
  <si>
    <t>F48 -&gt; NBC IBFT BNB ACC_TP</t>
  </si>
  <si>
    <t>F48 -&gt; NBC IBFT BNB BNK_CODE</t>
  </si>
  <si>
    <t>F48 -&gt; NBC IBFT BNB BNK_NAME</t>
  </si>
  <si>
    <t>F48 -&gt; NBC IBFT BNB ACC_NO</t>
  </si>
  <si>
    <t>F48 -&gt; NBC IBFT BNB ACC_NAME</t>
  </si>
  <si>
    <t>F48 -&gt; NBC IBFT BNB AMOUNT</t>
  </si>
  <si>
    <t>COND CONV: iBSM FT-related trans_types</t>
  </si>
  <si>
    <t>BANK_ID2-&gt;ReceiveID (NBC)</t>
  </si>
  <si>
    <t>BANK_ID2-&gt;Bank name (NBC)</t>
  </si>
  <si>
    <t>NBC IBFT BNB ACC_TP-&gt;F48</t>
  </si>
  <si>
    <t>NBC IBFT BNB BNK_CODE-&gt;F48</t>
  </si>
  <si>
    <t>NBC IBFT BNB BNK_NAME-&gt;F48</t>
  </si>
  <si>
    <t>NBC IBFT BNB ACC_NO-&gt;F48</t>
  </si>
  <si>
    <t>NBC IBFT BNB ACC_NAME-&gt;F48</t>
  </si>
  <si>
    <t>NBC IBFT BNB AMOUNT-&gt;F48</t>
  </si>
  <si>
    <t>Set TT to 621</t>
  </si>
  <si>
    <t>Custom function ufmt_check_mac</t>
  </si>
  <si>
    <t>Custom function ufmt_generate_mac</t>
  </si>
  <si>
    <t>Format fee value ( add leading zeroes )</t>
  </si>
  <si>
    <t>NBC Total fee calculation</t>
  </si>
  <si>
    <t>NBC Total fee calculation (from local)</t>
  </si>
  <si>
    <t>NBC SET_CARD_DATA_INPUT_MODE</t>
  </si>
  <si>
    <t>NBC SET_CARD_DATA_INPUT_MODE_2</t>
  </si>
  <si>
    <t>NBC SET_PIN_CAPTURE_CAPABILITY</t>
  </si>
  <si>
    <t>NBC SET_PIN_CAPTURE_CAPABILITY_2</t>
  </si>
  <si>
    <t>NBC SET_CARDHOLDER_PRESENCE</t>
  </si>
  <si>
    <t>NBC SET_CARD_PRESENCE</t>
  </si>
  <si>
    <t>NBC SET POS DATA CODE</t>
  </si>
  <si>
    <t>NBC Total fee calculation - 2</t>
  </si>
  <si>
    <t>NBC Total fee calculation - 3</t>
  </si>
  <si>
    <t>NBC Total fee calculation (from local)-2</t>
  </si>
  <si>
    <t>NBC Total fee calculation (from local)-3</t>
  </si>
  <si>
    <t>TT for sending NBC F28</t>
  </si>
  <si>
    <t>From RC mapping (for NBC)</t>
  </si>
  <si>
    <t>Set BANK_ID to 99999</t>
  </si>
  <si>
    <t>Set BANK_ID to 99998</t>
  </si>
  <si>
    <t>Set TT to 777</t>
  </si>
  <si>
    <t>iBSM Orig MTI-&gt;F90</t>
  </si>
  <si>
    <t>iBSM Orig F11-&gt;F90</t>
  </si>
  <si>
    <t>iBSM Orig F7-&gt;F90</t>
  </si>
  <si>
    <t>iBSM Orig F32-&gt;F90</t>
  </si>
  <si>
    <t>iBSM Orig F33-&gt;F90</t>
  </si>
  <si>
    <t>NBC Set Orig Data Element</t>
  </si>
  <si>
    <t>iBSM channel id mapping (from term_type)</t>
  </si>
  <si>
    <t>iBSM acq_inst-&gt;network code mapping</t>
  </si>
  <si>
    <t>iBSM issuer code mapping (from iss_inst)</t>
  </si>
  <si>
    <t>iBSM charge code mapping</t>
  </si>
  <si>
    <t>Set to 1</t>
  </si>
  <si>
    <t>Xlink SVT_NTWM_MSGTYPE -&gt; F70</t>
  </si>
  <si>
    <t>Xlink F70 -&gt; trans_type</t>
  </si>
  <si>
    <t>Xlink F39-&gt;SV RESP</t>
  </si>
  <si>
    <t>Xlink SV RESP -&gt; F39</t>
  </si>
  <si>
    <t xml:space="preserve">CONV_TYPE_REPLACE </t>
  </si>
  <si>
    <t>Custom function import_and_store_key</t>
  </si>
  <si>
    <t>Extract ZPK from Xlink F48</t>
  </si>
  <si>
    <t>Xlink TT -&gt; extended prcode</t>
  </si>
  <si>
    <t>Custom function translate_pinblock_cc</t>
  </si>
  <si>
    <t>Custom function translate_pinblock</t>
  </si>
  <si>
    <t>Cust func bsm_process_xlink_account_list</t>
  </si>
  <si>
    <t>iBSM Set USONVISA Orig Trans Data</t>
  </si>
  <si>
    <t>iBSM mapping for F63</t>
  </si>
  <si>
    <t>iBSM mapping for F104</t>
  </si>
  <si>
    <t>iBSM mapping for F125</t>
  </si>
  <si>
    <t>iBSM mapping for F126</t>
  </si>
  <si>
    <t>iBSM mapping for F127</t>
  </si>
  <si>
    <t>Multiple x 100</t>
  </si>
  <si>
    <t>Divided by 100</t>
  </si>
  <si>
    <t>iBSM F48 -&gt; ACCT2_OPEN</t>
  </si>
  <si>
    <t>Set to resp 914</t>
  </si>
  <si>
    <t>Xlink trans_type-&gt;F70</t>
  </si>
  <si>
    <t>COND CONV: iBSM FT trans_types</t>
  </si>
  <si>
    <t>Cust func get_original_value</t>
  </si>
  <si>
    <t>CMS-TRX ProcCode-&gt;TT (1st 2 digits)</t>
  </si>
  <si>
    <t>CMS-TRX ProcCode-&gt;TT (mapping)</t>
  </si>
  <si>
    <t>CMS-TRX BankCode-&gt;BankID</t>
  </si>
  <si>
    <t>CMS-TRX default TID</t>
  </si>
  <si>
    <t>CMS-TRX default MID</t>
  </si>
  <si>
    <t>Cust func get_hpan_by_acct</t>
  </si>
  <si>
    <t>Set HPAN1 from Acct1</t>
  </si>
  <si>
    <t>Set HPAN2 from Acct2</t>
  </si>
  <si>
    <t>Set CMS-TRX resp msgtype</t>
  </si>
  <si>
    <t>SV resp-&gt;CMS-TRX status</t>
  </si>
  <si>
    <t>iBSM Trans_type -&gt; Prcode</t>
  </si>
  <si>
    <t>RULE_NUM</t>
  </si>
  <si>
    <t>SRC_VALUE</t>
  </si>
  <si>
    <t>DEST_VALUE</t>
  </si>
  <si>
    <t>NEXT_KEY</t>
  </si>
  <si>
    <t>IS_DEFAULT</t>
  </si>
  <si>
    <t>CONV DESC</t>
  </si>
  <si>
    <t>201</t>
  </si>
  <si>
    <t>202</t>
  </si>
  <si>
    <t>203</t>
  </si>
  <si>
    <t>204</t>
  </si>
  <si>
    <t>206</t>
  </si>
  <si>
    <t>207</t>
  </si>
  <si>
    <t>208</t>
  </si>
  <si>
    <t>103</t>
  </si>
  <si>
    <t>104</t>
  </si>
  <si>
    <t>106</t>
  </si>
  <si>
    <t>107</t>
  </si>
  <si>
    <t>108</t>
  </si>
  <si>
    <t>30</t>
  </si>
  <si>
    <t>302</t>
  </si>
  <si>
    <t>303</t>
  </si>
  <si>
    <t>304</t>
  </si>
  <si>
    <t>305</t>
  </si>
  <si>
    <t>306</t>
  </si>
  <si>
    <t>307</t>
  </si>
  <si>
    <t>308</t>
  </si>
  <si>
    <t>{6:R}</t>
  </si>
  <si>
    <t>{4:R}</t>
  </si>
  <si>
    <t>{4:L}</t>
  </si>
  <si>
    <t>-1</t>
  </si>
  <si>
    <t>005</t>
  </si>
  <si>
    <t>902</t>
  </si>
  <si>
    <t>915</t>
  </si>
  <si>
    <t>100</t>
  </si>
  <si>
    <t>928</t>
  </si>
  <si>
    <t>062</t>
  </si>
  <si>
    <t>{6:R:0:0}</t>
  </si>
  <si>
    <t>{17:L:0}</t>
  </si>
  <si>
    <t>{17:L:17}</t>
  </si>
  <si>
    <t>{1:L}</t>
  </si>
  <si>
    <t>{57}*-1</t>
  </si>
  <si>
    <t>1200</t>
  </si>
  <si>
    <t>774</t>
  </si>
  <si>
    <t>777</t>
  </si>
  <si>
    <t>437371</t>
  </si>
  <si>
    <t>06437371</t>
  </si>
  <si>
    <t>02</t>
  </si>
  <si>
    <t>1002</t>
  </si>
  <si>
    <t>941801</t>
  </si>
  <si>
    <t>get_fee_DE46</t>
  </si>
  <si>
    <t>setup_DE6</t>
  </si>
  <si>
    <t>9997</t>
  </si>
  <si>
    <t>01</t>
  </si>
  <si>
    <t>9951</t>
  </si>
  <si>
    <t>add_two_digit_size</t>
  </si>
  <si>
    <t>get_time_for_de56</t>
  </si>
  <si>
    <t>{37:L:1:0}</t>
  </si>
  <si>
    <t>{3:L:51}</t>
  </si>
  <si>
    <t>setup_de37_yddd</t>
  </si>
  <si>
    <t>702</t>
  </si>
  <si>
    <t>40</t>
  </si>
  <si>
    <t>680</t>
  </si>
  <si>
    <t>ONUS</t>
  </si>
  <si>
    <t>BKNT</t>
  </si>
  <si>
    <t>set_fee_DE28</t>
  </si>
  <si>
    <t>get_balance_DE54</t>
  </si>
  <si>
    <t>process_DE125_ACL_mimistatement</t>
  </si>
  <si>
    <t>set_network_code_DE67</t>
  </si>
  <si>
    <t>05</t>
  </si>
  <si>
    <t>827</t>
  </si>
  <si>
    <t>06</t>
  </si>
  <si>
    <t>806</t>
  </si>
  <si>
    <t>08</t>
  </si>
  <si>
    <t>844</t>
  </si>
  <si>
    <t>903</t>
  </si>
  <si>
    <t>807</t>
  </si>
  <si>
    <t>812</t>
  </si>
  <si>
    <t>804</t>
  </si>
  <si>
    <t>61</t>
  </si>
  <si>
    <t>912</t>
  </si>
  <si>
    <t>814</t>
  </si>
  <si>
    <t>68</t>
  </si>
  <si>
    <t>950</t>
  </si>
  <si>
    <t>76</t>
  </si>
  <si>
    <t>914</t>
  </si>
  <si>
    <t>78</t>
  </si>
  <si>
    <t>802</t>
  </si>
  <si>
    <t>92</t>
  </si>
  <si>
    <t>31</t>
  </si>
  <si>
    <t>set_fee_DE116</t>
  </si>
  <si>
    <t>set_location_DE43</t>
  </si>
  <si>
    <t>format_track2_2</t>
  </si>
  <si>
    <t xml:space="preserve">{4:L}                </t>
  </si>
  <si>
    <t>{6:L}</t>
  </si>
  <si>
    <t>472631,840</t>
  </si>
  <si>
    <t>508,1001,116</t>
  </si>
  <si>
    <t>00018699800121</t>
  </si>
  <si>
    <t>508,1001,840</t>
  </si>
  <si>
    <t>00018699800111</t>
  </si>
  <si>
    <t>508,6011,840</t>
  </si>
  <si>
    <t>00010899770611</t>
  </si>
  <si>
    <t>508,6012,840</t>
  </si>
  <si>
    <t>508,6013,840</t>
  </si>
  <si>
    <t>508,6014,840</t>
  </si>
  <si>
    <t>508,6015,840</t>
  </si>
  <si>
    <t>508,6016,840</t>
  </si>
  <si>
    <t>512,513,840</t>
  </si>
  <si>
    <t>00015199000011</t>
  </si>
  <si>
    <t>508,6042,840</t>
  </si>
  <si>
    <t>00018999770311</t>
  </si>
  <si>
    <t>508,6041,840</t>
  </si>
  <si>
    <t>508,6043,840</t>
  </si>
  <si>
    <t>508,6044,840</t>
  </si>
  <si>
    <t>508,6045,840</t>
  </si>
  <si>
    <t>508,6046,840</t>
  </si>
  <si>
    <t>508,6021,840</t>
  </si>
  <si>
    <t>09000899771411</t>
  </si>
  <si>
    <t>508,6022,840</t>
  </si>
  <si>
    <t>508,6023,840</t>
  </si>
  <si>
    <t>508,6024,840</t>
  </si>
  <si>
    <t>508,6025,840</t>
  </si>
  <si>
    <t>508,6026,840</t>
  </si>
  <si>
    <t>508,6031,840</t>
  </si>
  <si>
    <t>508,6032,840</t>
  </si>
  <si>
    <t>508,6033,840</t>
  </si>
  <si>
    <t>508,6034,840</t>
  </si>
  <si>
    <t>508,6035,840</t>
  </si>
  <si>
    <t>508,6036,840</t>
  </si>
  <si>
    <t>508,6051,840</t>
  </si>
  <si>
    <t>00010899770511</t>
  </si>
  <si>
    <t>508,6052,840</t>
  </si>
  <si>
    <t>508,6053,840</t>
  </si>
  <si>
    <t>508,6054,840</t>
  </si>
  <si>
    <t>508,6055,840</t>
  </si>
  <si>
    <t>508,6056,840</t>
  </si>
  <si>
    <t>509,6011,840</t>
  </si>
  <si>
    <t>509,6012,840</t>
  </si>
  <si>
    <t>509,6013,840</t>
  </si>
  <si>
    <t>509,6014,840</t>
  </si>
  <si>
    <t>509,6015,840</t>
  </si>
  <si>
    <t>509,6016,840</t>
  </si>
  <si>
    <t>509,6021,840</t>
  </si>
  <si>
    <t>00010899771411</t>
  </si>
  <si>
    <t>509,6022,840</t>
  </si>
  <si>
    <t>509,6023,840</t>
  </si>
  <si>
    <t>509,6024,840</t>
  </si>
  <si>
    <t>509,6025,840</t>
  </si>
  <si>
    <t>509,6026,840</t>
  </si>
  <si>
    <t>509,6031,840</t>
  </si>
  <si>
    <t>509,6032,840</t>
  </si>
  <si>
    <t>509,6033,840</t>
  </si>
  <si>
    <t>509,6034,840</t>
  </si>
  <si>
    <t>509,6035,840</t>
  </si>
  <si>
    <t>509,6036,840</t>
  </si>
  <si>
    <t>509,6041,840</t>
  </si>
  <si>
    <t>509,6042,840</t>
  </si>
  <si>
    <t>509,6043,840</t>
  </si>
  <si>
    <t>509,6044,840</t>
  </si>
  <si>
    <t>509,6045,840</t>
  </si>
  <si>
    <t>509,6046,840</t>
  </si>
  <si>
    <t>509,6051,840</t>
  </si>
  <si>
    <t>509,6052,840</t>
  </si>
  <si>
    <t>509,6053,840</t>
  </si>
  <si>
    <t>509,6054,840</t>
  </si>
  <si>
    <t>509,6055,840</t>
  </si>
  <si>
    <t>509,6056,840</t>
  </si>
  <si>
    <t>781,721,840</t>
  </si>
  <si>
    <t>00014099000011</t>
  </si>
  <si>
    <t>781,721,116</t>
  </si>
  <si>
    <t>00014099000021</t>
  </si>
  <si>
    <t>781,721,764</t>
  </si>
  <si>
    <t>00014099000031</t>
  </si>
  <si>
    <t>513,513,840</t>
  </si>
  <si>
    <t>{12:L}</t>
  </si>
  <si>
    <t>512</t>
  </si>
  <si>
    <t>509</t>
  </si>
  <si>
    <t>781</t>
  </si>
  <si>
    <t>513</t>
  </si>
  <si>
    <t>483516,774,1001,1001</t>
  </si>
  <si>
    <t>483516,700,1001,1001</t>
  </si>
  <si>
    <t>483516,512,1001,1001</t>
  </si>
  <si>
    <t>483516,508,1001,1001</t>
  </si>
  <si>
    <t>472631,774,1001,1001</t>
  </si>
  <si>
    <t>516223,774,1001,1001</t>
  </si>
  <si>
    <t>483516,733,1001,1001</t>
  </si>
  <si>
    <t>483516,703,1001,1001</t>
  </si>
  <si>
    <t>483516,704,1001,1001</t>
  </si>
  <si>
    <t>483516,781,1001,1001</t>
  </si>
  <si>
    <t>483516,777,1001,1001</t>
  </si>
  <si>
    <t>483516,736,1001,1001</t>
  </si>
  <si>
    <t>483516,775,1001,1001</t>
  </si>
  <si>
    <t>483516,737,1001,1001</t>
  </si>
  <si>
    <t>516223,508,1001,1001</t>
  </si>
  <si>
    <t>516223,700,1001,1001</t>
  </si>
  <si>
    <t>516223,512,1001,1001</t>
  </si>
  <si>
    <t>516223,733,1001,1001</t>
  </si>
  <si>
    <t>516223,703,1001,1001</t>
  </si>
  <si>
    <t>516223,704,1001,1001</t>
  </si>
  <si>
    <t>516223,781,1001,1001</t>
  </si>
  <si>
    <t>516223,777,1001,1001</t>
  </si>
  <si>
    <t>516223,736,1001,1001</t>
  </si>
  <si>
    <t>516223,775,1001,1001</t>
  </si>
  <si>
    <t>516223,737,1001,1001</t>
  </si>
  <si>
    <t>472631,700,1001,1001</t>
  </si>
  <si>
    <t>472631,512,1001,1001</t>
  </si>
  <si>
    <t>472631,508,1001,1001</t>
  </si>
  <si>
    <t>472631,733,1001,1001</t>
  </si>
  <si>
    <t>472631,703,1001,1001</t>
  </si>
  <si>
    <t>472631,704,1001,1001</t>
  </si>
  <si>
    <t>472631,781,1001,1001</t>
  </si>
  <si>
    <t>472631,777,1001,1001</t>
  </si>
  <si>
    <t>472631,736,1001,1001</t>
  </si>
  <si>
    <t>472631,775,1001,1001</t>
  </si>
  <si>
    <t>472631,737,1001,1001</t>
  </si>
  <si>
    <t>483516,513,1001,1001</t>
  </si>
  <si>
    <t>516223,513,1001,1001</t>
  </si>
  <si>
    <t>472631,513,1001,1001</t>
  </si>
  <si>
    <t>9001,840</t>
  </si>
  <si>
    <t>00014599000011</t>
  </si>
  <si>
    <t>9010,840</t>
  </si>
  <si>
    <t>9001,116</t>
  </si>
  <si>
    <t>00014599000021</t>
  </si>
  <si>
    <t>9010,116</t>
  </si>
  <si>
    <t>9002,840</t>
  </si>
  <si>
    <t>00014499000111</t>
  </si>
  <si>
    <t>9006,840</t>
  </si>
  <si>
    <t>9002,116</t>
  </si>
  <si>
    <t>00014499000121</t>
  </si>
  <si>
    <t>9006,116</t>
  </si>
  <si>
    <t>9012,840</t>
  </si>
  <si>
    <t>00014699000211</t>
  </si>
  <si>
    <t>9012,116</t>
  </si>
  <si>
    <t>00014699000221</t>
  </si>
  <si>
    <t>9011,840</t>
  </si>
  <si>
    <t>00014799000311</t>
  </si>
  <si>
    <t>9013,840</t>
  </si>
  <si>
    <t>9011,116</t>
  </si>
  <si>
    <t>00014799000321</t>
  </si>
  <si>
    <t>9013,116</t>
  </si>
  <si>
    <t>9014,840</t>
  </si>
  <si>
    <t>00014899000411</t>
  </si>
  <si>
    <t>9015,840</t>
  </si>
  <si>
    <t>9014,116</t>
  </si>
  <si>
    <t>00014899000421</t>
  </si>
  <si>
    <t>9015,116</t>
  </si>
  <si>
    <t>1002,840</t>
  </si>
  <si>
    <t>00015099000511</t>
  </si>
  <si>
    <t>1002,116</t>
  </si>
  <si>
    <t>00015099000521</t>
  </si>
  <si>
    <t>1001,840</t>
  </si>
  <si>
    <t>17969810</t>
  </si>
  <si>
    <t>0-{-1}</t>
  </si>
  <si>
    <t>{16:R:0:0}</t>
  </si>
  <si>
    <t>516223</t>
  </si>
  <si>
    <t>483516</t>
  </si>
  <si>
    <t>700,7001</t>
  </si>
  <si>
    <t>508,1001</t>
  </si>
  <si>
    <t>781,721</t>
  </si>
  <si>
    <t>512,513</t>
  </si>
  <si>
    <t>9012,700,840</t>
  </si>
  <si>
    <t>00018799620111</t>
  </si>
  <si>
    <t>9012,777,840</t>
  </si>
  <si>
    <t>00018799620211</t>
  </si>
  <si>
    <t>9012,774,840</t>
  </si>
  <si>
    <t>9012,700,116</t>
  </si>
  <si>
    <t>00018799620121</t>
  </si>
  <si>
    <t>9012,777,116</t>
  </si>
  <si>
    <t>00018799620221</t>
  </si>
  <si>
    <t>9012,774,116</t>
  </si>
  <si>
    <t>9002,700,840</t>
  </si>
  <si>
    <t>00018799600111</t>
  </si>
  <si>
    <t>9002,774,840</t>
  </si>
  <si>
    <t>00018799600211</t>
  </si>
  <si>
    <t>9002,777,840</t>
  </si>
  <si>
    <t>9002,680,840</t>
  </si>
  <si>
    <t>9001,700,840</t>
  </si>
  <si>
    <t>00018799610111</t>
  </si>
  <si>
    <t>9001,774,840</t>
  </si>
  <si>
    <t>00018799610211</t>
  </si>
  <si>
    <t>9001,777,840</t>
  </si>
  <si>
    <t>9001,680,840</t>
  </si>
  <si>
    <t>9012,680,840</t>
  </si>
  <si>
    <t>9012,680,116</t>
  </si>
  <si>
    <t>508,6011</t>
  </si>
  <si>
    <t>508,6012</t>
  </si>
  <si>
    <t>508,6013</t>
  </si>
  <si>
    <t>508,6014</t>
  </si>
  <si>
    <t>508,6015</t>
  </si>
  <si>
    <t>508,6016</t>
  </si>
  <si>
    <t>508,6021</t>
  </si>
  <si>
    <t>508,6022</t>
  </si>
  <si>
    <t>508,6023</t>
  </si>
  <si>
    <t>508,6024</t>
  </si>
  <si>
    <t>508,6025</t>
  </si>
  <si>
    <t>508,6026</t>
  </si>
  <si>
    <t>508,6031</t>
  </si>
  <si>
    <t>508,6032</t>
  </si>
  <si>
    <t>508,6033</t>
  </si>
  <si>
    <t>508,6034</t>
  </si>
  <si>
    <t>508,6035</t>
  </si>
  <si>
    <t>508,6036</t>
  </si>
  <si>
    <t>508,6041</t>
  </si>
  <si>
    <t>508,6042</t>
  </si>
  <si>
    <t>508,6043</t>
  </si>
  <si>
    <t>508,6044</t>
  </si>
  <si>
    <t>508,6045</t>
  </si>
  <si>
    <t>508,6046</t>
  </si>
  <si>
    <t>508,6051</t>
  </si>
  <si>
    <t>508,6052</t>
  </si>
  <si>
    <t>508,6053</t>
  </si>
  <si>
    <t>508,6054</t>
  </si>
  <si>
    <t>508,6055</t>
  </si>
  <si>
    <t>508,6056</t>
  </si>
  <si>
    <t>setup_DE46_ACL_destfee</t>
  </si>
  <si>
    <t>483516,619,1001,1001</t>
  </si>
  <si>
    <t>483516,618,1001,1001</t>
  </si>
  <si>
    <t>516223,619,1001,1001</t>
  </si>
  <si>
    <t>516223,618,1001,1001</t>
  </si>
  <si>
    <t>472631,619,1001,1001</t>
  </si>
  <si>
    <t>472631,618,1001,1001</t>
  </si>
  <si>
    <t>{199}-{66}</t>
  </si>
  <si>
    <t>586</t>
  </si>
  <si>
    <t>B00000</t>
  </si>
  <si>
    <t>B10000</t>
  </si>
  <si>
    <t>process_DE125_ACL_mobilebanking</t>
  </si>
  <si>
    <t>939</t>
  </si>
  <si>
    <t>862</t>
  </si>
  <si>
    <t>958</t>
  </si>
  <si>
    <t>96</t>
  </si>
  <si>
    <t>959</t>
  </si>
  <si>
    <t>M1</t>
  </si>
  <si>
    <t>909</t>
  </si>
  <si>
    <t>M2</t>
  </si>
  <si>
    <t>901</t>
  </si>
  <si>
    <t>M3</t>
  </si>
  <si>
    <t>M4</t>
  </si>
  <si>
    <t>980</t>
  </si>
  <si>
    <t>M5</t>
  </si>
  <si>
    <t>M6</t>
  </si>
  <si>
    <t>910</t>
  </si>
  <si>
    <t>M7</t>
  </si>
  <si>
    <t>270</t>
  </si>
  <si>
    <t>001</t>
  </si>
  <si>
    <t>62</t>
  </si>
  <si>
    <t>002</t>
  </si>
  <si>
    <t>1011</t>
  </si>
  <si>
    <t>1017</t>
  </si>
  <si>
    <t>1071</t>
  </si>
  <si>
    <t>936</t>
  </si>
  <si>
    <t>41</t>
  </si>
  <si>
    <t>847</t>
  </si>
  <si>
    <t>43</t>
  </si>
  <si>
    <t>861</t>
  </si>
  <si>
    <t>906</t>
  </si>
  <si>
    <t>828</t>
  </si>
  <si>
    <t>917</t>
  </si>
  <si>
    <t>817</t>
  </si>
  <si>
    <t>904</t>
  </si>
  <si>
    <t>819</t>
  </si>
  <si>
    <t>{-1}/1000000</t>
  </si>
  <si>
    <t>{2:L}</t>
  </si>
  <si>
    <t>48</t>
  </si>
  <si>
    <t>{22:L}</t>
  </si>
  <si>
    <t>{13:L:24}</t>
  </si>
  <si>
    <t>{3:L:38}</t>
  </si>
  <si>
    <t>613</t>
  </si>
  <si>
    <t>6011</t>
  </si>
  <si>
    <t>build_mini_statment_nbc</t>
  </si>
  <si>
    <t>00018199000011</t>
  </si>
  <si>
    <t>00018199000021</t>
  </si>
  <si>
    <t>9116086</t>
  </si>
  <si>
    <t>86</t>
  </si>
  <si>
    <t>9116088</t>
  </si>
  <si>
    <t>9116036</t>
  </si>
  <si>
    <t>9116083</t>
  </si>
  <si>
    <t>83</t>
  </si>
  <si>
    <t>9116085</t>
  </si>
  <si>
    <t>85</t>
  </si>
  <si>
    <t>set_rout_by_bankid</t>
  </si>
  <si>
    <t>{3:L}</t>
  </si>
  <si>
    <t>{8:L:4}</t>
  </si>
  <si>
    <t>{48:L:12}</t>
  </si>
  <si>
    <t>{28:L:60}</t>
  </si>
  <si>
    <t>{28:L:88}</t>
  </si>
  <si>
    <t>{12:L:116}</t>
  </si>
  <si>
    <t>Acleda Bank Plc</t>
  </si>
  <si>
    <t>Sathapana Limited</t>
  </si>
  <si>
    <t>Prasac MFI Ltd</t>
  </si>
  <si>
    <t>Advanced Bank of Asia</t>
  </si>
  <si>
    <t>Kredit MFI Plc</t>
  </si>
  <si>
    <t>Hatthakasekar Limited</t>
  </si>
  <si>
    <t>{8:R:0: }</t>
  </si>
  <si>
    <t>{48:R:0: }</t>
  </si>
  <si>
    <t>{28:R:0: }</t>
  </si>
  <si>
    <t>{12:R:0:0}</t>
  </si>
  <si>
    <t>ufmt_check_mac</t>
  </si>
  <si>
    <t>ufmt_generate_mac</t>
  </si>
  <si>
    <t>{8:R:0:0}</t>
  </si>
  <si>
    <t>{256:102}+{255:102}</t>
  </si>
  <si>
    <t>{260:102}+{261:102}</t>
  </si>
  <si>
    <t>{-1}/10</t>
  </si>
  <si>
    <t>5</t>
  </si>
  <si>
    <t>{-1}%10</t>
  </si>
  <si>
    <t>{267}&amp;""</t>
  </si>
  <si>
    <t>{-1}+{66:102}</t>
  </si>
  <si>
    <t>{-1}+{257:102}</t>
  </si>
  <si>
    <t>99998</t>
  </si>
  <si>
    <t>{4:R:0:0}</t>
  </si>
  <si>
    <t>{10:R:0:0}</t>
  </si>
  <si>
    <t>{11:R:0:0}</t>
  </si>
  <si>
    <t>{277}&amp;""</t>
  </si>
  <si>
    <t>6012</t>
  </si>
  <si>
    <t>9006</t>
  </si>
  <si>
    <t>VISA</t>
  </si>
  <si>
    <t>9002</t>
  </si>
  <si>
    <t>01,VISA,ONUS,6011,NULL</t>
  </si>
  <si>
    <t>1910011</t>
  </si>
  <si>
    <t>31,VISA,ONUS,6011,NULL</t>
  </si>
  <si>
    <t>31910011</t>
  </si>
  <si>
    <t>00,VISA,ONUS,6012,NULL</t>
  </si>
  <si>
    <t>910012</t>
  </si>
  <si>
    <t>01,ONUS,ONUS,6011,NULL</t>
  </si>
  <si>
    <t>1110011</t>
  </si>
  <si>
    <t>99,VISA,ONUS,6012,NULL</t>
  </si>
  <si>
    <t>99910012</t>
  </si>
  <si>
    <t>40,VISA,ONUS,6012,NULL</t>
  </si>
  <si>
    <t>40910013</t>
  </si>
  <si>
    <t>40,ONUS,ONUS,6011,NULL</t>
  </si>
  <si>
    <t>40111111</t>
  </si>
  <si>
    <t>99,VISA,ONUS,6011,NULL</t>
  </si>
  <si>
    <t>99920011</t>
  </si>
  <si>
    <t>2510</t>
  </si>
  <si>
    <t>import_and_store_key</t>
  </si>
  <si>
    <t>{16:L:4}</t>
  </si>
  <si>
    <t>translate_pinblock_cc</t>
  </si>
  <si>
    <t>translate_pinblock</t>
  </si>
  <si>
    <t>bsm_process_xlink_account_list</t>
  </si>
  <si>
    <t>{298}&amp;""</t>
  </si>
  <si>
    <t>0100</t>
  </si>
  <si>
    <t>785,9002,1001,</t>
  </si>
  <si>
    <t>N/A</t>
  </si>
  <si>
    <t>VISA DIRECT</t>
  </si>
  <si>
    <t>783,1001,1001,</t>
  </si>
  <si>
    <t>689,1001,1001,</t>
  </si>
  <si>
    <t>703,1001,1001,</t>
  </si>
  <si>
    <t>{-1}*100</t>
  </si>
  <si>
    <t>{-1}/100</t>
  </si>
  <si>
    <t>{30:L:30}</t>
  </si>
  <si>
    <t>get_original_value</t>
  </si>
  <si>
    <t>IB00001</t>
  </si>
  <si>
    <t>get_hpan_by_acct</t>
  </si>
  <si>
    <t>{36:160}&amp;""</t>
  </si>
  <si>
    <t>{37:160}&amp;""</t>
  </si>
  <si>
    <t>{349}+1</t>
  </si>
  <si>
    <t>95</t>
  </si>
  <si>
    <t>Next COND_ID</t>
  </si>
  <si>
    <t>COND_ID</t>
  </si>
  <si>
    <t>OPERATOR</t>
  </si>
  <si>
    <t>VALUE1</t>
  </si>
  <si>
    <t>CONV1</t>
  </si>
  <si>
    <t>VALUE2</t>
  </si>
  <si>
    <t>CONV2</t>
  </si>
  <si>
    <t>COND1</t>
  </si>
  <si>
    <t>COND2</t>
  </si>
  <si>
    <t>F_STRCMP</t>
  </si>
  <si>
    <t>=</t>
  </si>
  <si>
    <t>PAN is not empty</t>
  </si>
  <si>
    <t>PAN is empty</t>
  </si>
  <si>
    <t>!=</t>
  </si>
  <si>
    <t>Trxn and Acct currency does not match</t>
  </si>
  <si>
    <t>Reconciliation amount is initialized</t>
  </si>
  <si>
    <t>&amp;</t>
  </si>
  <si>
    <t>Amount initialized and must be added</t>
  </si>
  <si>
    <t>Reconcilliation rate is initialized</t>
  </si>
  <si>
    <t>Rate initialized and must be added</t>
  </si>
  <si>
    <t>Forwarding Institution is not empty</t>
  </si>
  <si>
    <t>Track 2 is not empty</t>
  </si>
  <si>
    <t>Account 2 is not empty</t>
  </si>
  <si>
    <t>Is sign a minus</t>
  </si>
  <si>
    <t>ALWAYS FALSE condition</t>
  </si>
  <si>
    <t>Terminal type is POS</t>
  </si>
  <si>
    <t>Trans_type is 703</t>
  </si>
  <si>
    <t>BIN is 472631</t>
  </si>
  <si>
    <t>Currency is 840</t>
  </si>
  <si>
    <t>VISA CREDIT BIN and CURRENCY 840</t>
  </si>
  <si>
    <t>Trans_type is 689</t>
  </si>
  <si>
    <t>Trans_type is 508</t>
  </si>
  <si>
    <t>!</t>
  </si>
  <si>
    <t>Not cond 20</t>
  </si>
  <si>
    <t>Trans_type is 651</t>
  </si>
  <si>
    <t>Not cond 22</t>
  </si>
  <si>
    <t>Trans_type is 619</t>
  </si>
  <si>
    <t>Not cond 24</t>
  </si>
  <si>
    <t>cond 21 and cond 25</t>
  </si>
  <si>
    <t>Send F102=GL for Credit card trx</t>
  </si>
  <si>
    <t>THEMONUS trx</t>
  </si>
  <si>
    <t>&lt;</t>
  </si>
  <si>
    <t>SVT_ISS_FEE &lt; 0</t>
  </si>
  <si>
    <t>BIN is credit card</t>
  </si>
  <si>
    <t>trans_type/SI in LOV defined by conv 51</t>
  </si>
  <si>
    <t>cond 32 and cond 33</t>
  </si>
  <si>
    <t>!cond 32 and !cond 33</t>
  </si>
  <si>
    <t>&gt;</t>
  </si>
  <si>
    <t>SVT_ISS_FEE &gt; 0</t>
  </si>
  <si>
    <t>MobileTopup (LOV defined by conv 54)</t>
  </si>
  <si>
    <t>cond 32 and cond 37</t>
  </si>
  <si>
    <t>USONTHEM trx</t>
  </si>
  <si>
    <t>Trans_type is POSADJ</t>
  </si>
  <si>
    <t>Send F103=GL for Credit card trx</t>
  </si>
  <si>
    <t>Trans_type is 785</t>
  </si>
  <si>
    <t>Trans_type is 700</t>
  </si>
  <si>
    <t>Trans_type is 704</t>
  </si>
  <si>
    <t>Is Cardless CWD</t>
  </si>
  <si>
    <t>Account 1 is not empty</t>
  </si>
  <si>
    <t>iBSM FT-related trans_types</t>
  </si>
  <si>
    <t>PIN block is not empty</t>
  </si>
  <si>
    <t>Trans_type is IBFT_INQUIRY</t>
  </si>
  <si>
    <t>cond 51 AND cond 50</t>
  </si>
  <si>
    <t>Is PIN Setup (Mobilebanking)</t>
  </si>
  <si>
    <t>Trans_type is 736</t>
  </si>
  <si>
    <t>Trans_type is 737</t>
  </si>
  <si>
    <t>Trans_type is 610</t>
  </si>
  <si>
    <t>authidresp is not empty</t>
  </si>
  <si>
    <t>Trans_type is 752</t>
  </si>
  <si>
    <t>Trans_type is 430</t>
  </si>
  <si>
    <t>Account currency is not empty</t>
  </si>
  <si>
    <t>Cross-currency transaction</t>
  </si>
  <si>
    <t>TT for sending cross-currency fields</t>
  </si>
  <si>
    <t>Send Cross-currency fields</t>
  </si>
  <si>
    <t>TT is 700 and Terminal type is POS</t>
  </si>
  <si>
    <t>Trans_type is 751</t>
  </si>
  <si>
    <t>Trans_type is 621</t>
  </si>
  <si>
    <t>Issuer is Cambodia</t>
  </si>
  <si>
    <t>POS USD transaction</t>
  </si>
  <si>
    <t>POS USD transaction, CAM card</t>
  </si>
  <si>
    <t>Trans_type is 775</t>
  </si>
  <si>
    <t>US-ON-VSMS trans</t>
  </si>
  <si>
    <t>US-ON-VISA trans</t>
  </si>
  <si>
    <t>|</t>
  </si>
  <si>
    <t>US-ON-VISA/VSMS trans</t>
  </si>
  <si>
    <t>Amt tp is Ledger Balance</t>
  </si>
  <si>
    <t>Amt tp is Avail Balance</t>
  </si>
  <si>
    <t>Utrnno is not empty</t>
  </si>
  <si>
    <t xml:space="preserve">Xlink key change </t>
  </si>
  <si>
    <t>Is Partial Reversal</t>
  </si>
  <si>
    <t>USONVISA/VSMS Partial Reversal</t>
  </si>
  <si>
    <t>Is Incremental</t>
  </si>
  <si>
    <t>USONVISA/VSMS Incremental</t>
  </si>
  <si>
    <t>For sending special iBSM prcode 99</t>
  </si>
  <si>
    <t>Trans_type is 783</t>
  </si>
  <si>
    <t>Visa direct recipent trx</t>
  </si>
  <si>
    <t>SVT_ACCT2_OPEN is empty</t>
  </si>
  <si>
    <t>TT 783 does not have ACCT2_OPEN</t>
  </si>
  <si>
    <t>iBSM FT trans_types</t>
  </si>
  <si>
    <t>Trans_type is 749</t>
  </si>
  <si>
    <t>Trans_type is 750</t>
  </si>
  <si>
    <t>Trans_type is 749 or 750</t>
  </si>
  <si>
    <t>CMS-TRX Teller channel</t>
  </si>
  <si>
    <t>Bank ID 1 is SV</t>
  </si>
  <si>
    <t>Bank ID 2 is SV</t>
  </si>
  <si>
    <t>Trans_type is 618</t>
  </si>
  <si>
    <t>Next FIELD_ID</t>
  </si>
  <si>
    <t>FIELD_ID</t>
  </si>
  <si>
    <t>LENGTH_TYPE</t>
  </si>
  <si>
    <t>LENGTH</t>
  </si>
  <si>
    <t>DATA_TYPE</t>
  </si>
  <si>
    <t>FIELD_TYPE</t>
  </si>
  <si>
    <t>PSYMBOL</t>
  </si>
  <si>
    <t>PSIDE</t>
  </si>
  <si>
    <t>DATA_TYPE DESC</t>
  </si>
  <si>
    <t>LENGTH_TYPE DESC</t>
  </si>
  <si>
    <t>FIELD_TYPE DESC</t>
  </si>
  <si>
    <t>I/U/D</t>
  </si>
  <si>
    <t>019 Var LLA</t>
  </si>
  <si>
    <t>L</t>
  </si>
  <si>
    <t>006 Fix Padded L0</t>
  </si>
  <si>
    <t>012 Fix Padded L0</t>
  </si>
  <si>
    <t>008 Fix Padded L0</t>
  </si>
  <si>
    <t>006 Fix Padded L</t>
  </si>
  <si>
    <t>004 Fix Padded L0</t>
  </si>
  <si>
    <t>003 Fix Padded L0</t>
  </si>
  <si>
    <t xml:space="preserve"> </t>
  </si>
  <si>
    <t>R</t>
  </si>
  <si>
    <t xml:space="preserve">024 Fix Padded R </t>
  </si>
  <si>
    <t xml:space="preserve">011 LLA </t>
  </si>
  <si>
    <t>037 LLA</t>
  </si>
  <si>
    <t>012 Fix Padded R</t>
  </si>
  <si>
    <t>003 Fix Padded L</t>
  </si>
  <si>
    <t>008 Fix Padded R</t>
  </si>
  <si>
    <t>015 Fix Padded R</t>
  </si>
  <si>
    <t>099 Var LLA</t>
  </si>
  <si>
    <t>204 Var LLLA</t>
  </si>
  <si>
    <t>035 Var LLA</t>
  </si>
  <si>
    <t>999 Var LLLA</t>
  </si>
  <si>
    <t>011 Var LLA</t>
  </si>
  <si>
    <t>028 Var LLA</t>
  </si>
  <si>
    <t>1 Fix Padded L0</t>
  </si>
  <si>
    <t>010 Fix Padded L0</t>
  </si>
  <si>
    <t>040 Fix Padded L</t>
  </si>
  <si>
    <t>042 Fix Padded R</t>
  </si>
  <si>
    <t xml:space="preserve">012 LLA </t>
  </si>
  <si>
    <t>040 Fix Padded R</t>
  </si>
  <si>
    <t>F</t>
  </si>
  <si>
    <t>016 Fix Padded LF</t>
  </si>
  <si>
    <t>016 Fix Padded L</t>
  </si>
  <si>
    <t>010 Fix</t>
  </si>
  <si>
    <t>008 Var LLLA</t>
  </si>
  <si>
    <t>004 Var LLLA</t>
  </si>
  <si>
    <t>100 Var LLLA</t>
  </si>
  <si>
    <t>001 Var LLLA</t>
  </si>
  <si>
    <t>006 Var LLLA</t>
  </si>
  <si>
    <t>120 Var LLLA</t>
  </si>
  <si>
    <t>20 Fix Padded L</t>
  </si>
  <si>
    <t>005 Fix Padded L0</t>
  </si>
  <si>
    <t>030 Fix Padded R Space</t>
  </si>
  <si>
    <t>002 Fix Padded L</t>
  </si>
  <si>
    <t>Variable length</t>
  </si>
  <si>
    <t>016 Fix Padded R Space</t>
  </si>
  <si>
    <t>02 Fix Padded L0</t>
  </si>
  <si>
    <t>FORMAT_ID</t>
  </si>
  <si>
    <t>FORMAT_TYPE</t>
  </si>
  <si>
    <t>BITMAP_TYPE</t>
  </si>
  <si>
    <t>FORMAT_TYPE DESC</t>
  </si>
  <si>
    <t>BITMAP_TYPE DESC</t>
  </si>
  <si>
    <t>Update/Insert</t>
  </si>
  <si>
    <t>iBSM CBS Format - DE 54</t>
  </si>
  <si>
    <t>iBSM CBS Format - DE 54 sub-record</t>
  </si>
  <si>
    <t>iBSM CBS Format - Out 0800</t>
  </si>
  <si>
    <t>iBSM CBS Format - In 0810</t>
  </si>
  <si>
    <t>iBSM CBS Format - In 0800</t>
  </si>
  <si>
    <t>iBSM CBS Format - Out 0810</t>
  </si>
  <si>
    <t>iBSM CBS Format - Out 0200</t>
  </si>
  <si>
    <t>iBSM CBS Format - In 0210</t>
  </si>
  <si>
    <t>iBSM CBS Format - Out 0400/0420</t>
  </si>
  <si>
    <t>iBSM CBS Format - In 0410/0430</t>
  </si>
  <si>
    <t>iBSM CBS Format - Out 0420</t>
  </si>
  <si>
    <t>iBSM CBS Format - In 0430</t>
  </si>
  <si>
    <t>CMS-TRX Format - Header</t>
  </si>
  <si>
    <t>CMS-TRX Format - In Request</t>
  </si>
  <si>
    <t>CMS-TRX Format - Out Response</t>
  </si>
  <si>
    <t>CMS-TRX Transfer ExtraData Request</t>
  </si>
  <si>
    <t>CMS-TRX Transfer ExtraData Response</t>
  </si>
  <si>
    <t>Xlink Format - Out 0800</t>
  </si>
  <si>
    <t>Xlink Format - In 0810</t>
  </si>
  <si>
    <t>Xlink Format - In 0800</t>
  </si>
  <si>
    <t>Xlink Format - Out 0810</t>
  </si>
  <si>
    <t>Xlink Format - Out 0200</t>
  </si>
  <si>
    <t>Xlink Format - In 0210</t>
  </si>
  <si>
    <t>Xlink Format - Out 0600</t>
  </si>
  <si>
    <t>Xlink Format - In 0610</t>
  </si>
  <si>
    <t>FIELD_NO</t>
  </si>
  <si>
    <t>F_MAC</t>
  </si>
  <si>
    <t>F_KEY</t>
  </si>
  <si>
    <t>F_MANDATORY</t>
  </si>
  <si>
    <t>FORMAT_ID DESC</t>
  </si>
  <si>
    <t>iBSM DE54 record#1</t>
  </si>
  <si>
    <t>iBSM DE54 record#2</t>
  </si>
  <si>
    <t>iBSM DE54 record#3</t>
  </si>
  <si>
    <t>iBSM DE54 record#4</t>
  </si>
  <si>
    <t>iBSM DE54 record#5</t>
  </si>
  <si>
    <t>iBSM DE54 record#6</t>
  </si>
  <si>
    <t>iBSM DE54 Account Code</t>
  </si>
  <si>
    <t>iBSM DE54 Amount Type</t>
  </si>
  <si>
    <t>iBSM DE54 Currency Code</t>
  </si>
  <si>
    <t>iBSM DE54 Amount Sign</t>
  </si>
  <si>
    <t>iBSM DE54 Amount</t>
  </si>
  <si>
    <t>Transmission Date and Time</t>
  </si>
  <si>
    <t>System Trace Audit Number</t>
  </si>
  <si>
    <t>Additional Data</t>
  </si>
  <si>
    <t>Network Management Information Code</t>
  </si>
  <si>
    <t>Response Code</t>
  </si>
  <si>
    <t>Primary Account Number (PAN)</t>
  </si>
  <si>
    <t>Processing Code</t>
  </si>
  <si>
    <t>Transaction Amount</t>
  </si>
  <si>
    <t>Amount, card holder billing fee</t>
  </si>
  <si>
    <t>Transaction Local Time</t>
  </si>
  <si>
    <t>Transaction Local Date</t>
  </si>
  <si>
    <t>Delivery Channel</t>
  </si>
  <si>
    <t>Surcharge Fee</t>
  </si>
  <si>
    <t>Acquiring Reference Data</t>
  </si>
  <si>
    <t>Acquiring Institution ID</t>
  </si>
  <si>
    <t>Forwarding Institution ID</t>
  </si>
  <si>
    <t>Retrieval Reference Number</t>
  </si>
  <si>
    <t>Authorization Identification Response</t>
  </si>
  <si>
    <t>Card Acceptor Terminal ID</t>
  </si>
  <si>
    <t>Card Acceptor Merchant ID</t>
  </si>
  <si>
    <t>Card Acceptor Name/Location</t>
  </si>
  <si>
    <t>Currency Code</t>
  </si>
  <si>
    <t>Encrypted PIN Block</t>
  </si>
  <si>
    <t>Service Code</t>
  </si>
  <si>
    <t xml:space="preserve">Source Account </t>
  </si>
  <si>
    <t>Beneficiary Account</t>
  </si>
  <si>
    <t>Transaction Description</t>
  </si>
  <si>
    <t>Transfer Action Code</t>
  </si>
  <si>
    <t>Source Institution Code</t>
  </si>
  <si>
    <t>Beneficiary Institution Code</t>
  </si>
  <si>
    <t>Additional Amounts</t>
  </si>
  <si>
    <t>Original Data Element</t>
  </si>
  <si>
    <t>MsgType</t>
  </si>
  <si>
    <t>MsgKey</t>
  </si>
  <si>
    <t>ISOMT</t>
  </si>
  <si>
    <t>PAN</t>
  </si>
  <si>
    <t>ProcCode</t>
  </si>
  <si>
    <t>Amount</t>
  </si>
  <si>
    <t>TrxDate</t>
  </si>
  <si>
    <t>TrxTime</t>
  </si>
  <si>
    <t>Channel</t>
  </si>
  <si>
    <t>Currency</t>
  </si>
  <si>
    <t>ServiceCode</t>
  </si>
  <si>
    <t>Reference</t>
  </si>
  <si>
    <t>TrxBranch</t>
  </si>
  <si>
    <t>Description</t>
  </si>
  <si>
    <t>UserID</t>
  </si>
  <si>
    <t>DeptCode</t>
  </si>
  <si>
    <t>ExtraData</t>
  </si>
  <si>
    <t>MsgStatus</t>
  </si>
  <si>
    <t>ReversalReference</t>
  </si>
  <si>
    <t>TerminalID</t>
  </si>
  <si>
    <t>SourceAccount</t>
  </si>
  <si>
    <t>SourceBank</t>
  </si>
  <si>
    <t>DestAccount</t>
  </si>
  <si>
    <t>DestBank</t>
  </si>
  <si>
    <t>UserReferenceNumber</t>
  </si>
  <si>
    <t>Additional</t>
  </si>
  <si>
    <t>RefefrenInfo</t>
  </si>
  <si>
    <t>Reserved Private F62</t>
  </si>
  <si>
    <t>Extended Processing Code</t>
  </si>
  <si>
    <t>PRIORITY</t>
  </si>
  <si>
    <t>F_CHECK</t>
  </si>
  <si>
    <t>F_WRITE</t>
  </si>
  <si>
    <t>DELETE statement</t>
  </si>
  <si>
    <t>I/U/D?</t>
  </si>
  <si>
    <t>Field_desc</t>
  </si>
  <si>
    <t>Cond_desc</t>
  </si>
  <si>
    <t>Value_desc</t>
  </si>
  <si>
    <t>Conv_desc</t>
  </si>
  <si>
    <t>Rule descriptions</t>
  </si>
  <si>
    <t>Value type</t>
  </si>
  <si>
    <t xml:space="preserve">   VALUE_TYPE_CONST    = 0,</t>
  </si>
  <si>
    <t xml:space="preserve">   VALUE_TYPE_UMF      = 1,</t>
  </si>
  <si>
    <t xml:space="preserve">   VALUE_TYPE_PMT      = 2,</t>
  </si>
  <si>
    <t xml:space="preserve">   VALUE_TYPE_COMPLEX  = 3,</t>
  </si>
  <si>
    <t xml:space="preserve">   VALUE_TYPE_FMT      = 4,</t>
  </si>
  <si>
    <t xml:space="preserve">   VALUE_TYPE_LOCAL    = 5,</t>
  </si>
  <si>
    <t xml:space="preserve">   VALUE_TYPE_ITERATOR = 6,</t>
  </si>
  <si>
    <t xml:space="preserve">   VALUE_TYPE_MONEYFLD  = 7,</t>
  </si>
  <si>
    <t>/* value sub type: */</t>
  </si>
  <si>
    <t xml:space="preserve">   VAL_SUBTYPE_STR       = 0,</t>
  </si>
  <si>
    <t xml:space="preserve">   VAL_SUBTYPE_INT       = 1,</t>
  </si>
  <si>
    <t xml:space="preserve">   VAL_SUBTYPE_UINT      = 2,</t>
  </si>
  <si>
    <t xml:space="preserve">   VAL_SUBTYPE_FLOAT     = 3,</t>
  </si>
  <si>
    <t xml:space="preserve">   VAL_SUBTYPE_FLOAT_IP  = 4,</t>
  </si>
  <si>
    <t xml:space="preserve">   VAL_SUBTYPE_LONG_LONG = 5,</t>
  </si>
  <si>
    <t xml:space="preserve">   VAL_SUBTYPE_BINARY    = 6,</t>
  </si>
  <si>
    <t>} ufmtValSubtype;</t>
  </si>
  <si>
    <t>/* conversion type: */</t>
  </si>
  <si>
    <t>typedef enum</t>
  </si>
  <si>
    <t>{</t>
  </si>
  <si>
    <t xml:space="preserve">   CONV_TYPE_REPLACE    = 0,</t>
  </si>
  <si>
    <t xml:space="preserve">   CONV_TYPE_DATEFMT    = 1,</t>
  </si>
  <si>
    <t xml:space="preserve">   CONV_TYPE_TEMPLATE   = 2,</t>
  </si>
  <si>
    <t xml:space="preserve">   CONV_TYPE_EXPFMT     = 3,</t>
  </si>
  <si>
    <t xml:space="preserve">   CONV_TYPE_ARITHMETIC = 4,</t>
  </si>
  <si>
    <t xml:space="preserve">   CONV_TYPE_FUNCTION   = 5</t>
  </si>
  <si>
    <t>} ufmtConvType;</t>
  </si>
  <si>
    <t>/* field length format: */</t>
  </si>
  <si>
    <t>/* field type format: */</t>
  </si>
  <si>
    <t xml:space="preserve">   FLD_LENGTH_NO    = 0,</t>
  </si>
  <si>
    <t xml:space="preserve">   FLD_LENGTH_LLA   = 1,</t>
  </si>
  <si>
    <t xml:space="preserve">   FLD_LENGTH_LLLA  = 2,</t>
  </si>
  <si>
    <t xml:space="preserve">   FLD_LENGTH_LLB   = 3,</t>
  </si>
  <si>
    <t xml:space="preserve">   FLD_LENGTH_LLLB  = 4,</t>
  </si>
  <si>
    <t xml:space="preserve">   FLD_LENGTH_LLLLA = 5,</t>
  </si>
  <si>
    <t xml:space="preserve">   FLD_LENGTH_LLLLB = 6,</t>
  </si>
  <si>
    <t xml:space="preserve">   FLD_LENGTH_LLH   = 7,</t>
  </si>
  <si>
    <t xml:space="preserve">   FLD_LENGTH_LLLH  = 8,</t>
  </si>
  <si>
    <t xml:space="preserve">   FLD_LENGTH_LH    = 9</t>
  </si>
  <si>
    <t>} ufmtFldLTFmt;</t>
  </si>
  <si>
    <t>/* field data format: */</t>
  </si>
  <si>
    <t xml:space="preserve">   FLD_DATA_ASCII  = 0,</t>
  </si>
  <si>
    <t xml:space="preserve">   FLD_DATA_BYTE   = 1,</t>
  </si>
  <si>
    <t xml:space="preserve">   FLD_DATA_BCD    = 2,</t>
  </si>
  <si>
    <t xml:space="preserve">   FLD_DATA_EBCDIC = 3</t>
  </si>
  <si>
    <t>} ufmtFldDataFmt;</t>
  </si>
  <si>
    <t>FORMATTER</t>
  </si>
  <si>
    <t>ROUTE_TYPE</t>
  </si>
  <si>
    <t>SERVICE_ID_IN</t>
  </si>
  <si>
    <t>TRANS_TYPE_IN</t>
  </si>
  <si>
    <t>MSG_TYPE_IN</t>
  </si>
  <si>
    <t>REVERSAL_IN</t>
  </si>
  <si>
    <t>MTI</t>
  </si>
  <si>
    <t>TRANS_TYPE_OUT</t>
  </si>
  <si>
    <t>MSG_TYPE_OUT</t>
  </si>
  <si>
    <t>REVERSAL_OUT</t>
  </si>
  <si>
    <t>FINTRAN_IN</t>
  </si>
  <si>
    <t>ACQ_INST_IN</t>
  </si>
  <si>
    <t>ISS_INST_IN</t>
  </si>
  <si>
    <t>SERVICE_TYPE_IN</t>
  </si>
  <si>
    <t>CMSTRXAHfmt</t>
  </si>
  <si>
    <t>I</t>
  </si>
  <si>
    <t>999</t>
  </si>
  <si>
    <t>1031</t>
  </si>
  <si>
    <t>9999</t>
  </si>
  <si>
    <t>O</t>
  </si>
  <si>
    <t>1035</t>
  </si>
  <si>
    <t>210</t>
  </si>
  <si>
    <t>Xlinkfmt</t>
  </si>
  <si>
    <t>810</t>
  </si>
  <si>
    <t>600</t>
  </si>
  <si>
    <t>7002</t>
  </si>
  <si>
    <t>iBSMfmt</t>
  </si>
  <si>
    <t>400</t>
  </si>
  <si>
    <t>1041</t>
  </si>
  <si>
    <t>410</t>
  </si>
  <si>
    <t>73</t>
  </si>
  <si>
    <t>Value subtype</t>
  </si>
  <si>
    <t>Conv type</t>
  </si>
  <si>
    <t>Field length type</t>
  </si>
  <si>
    <t>Field data type</t>
  </si>
  <si>
    <t>Format type</t>
  </si>
  <si>
    <t>Bitmap type</t>
  </si>
  <si>
    <t xml:space="preserve">VALUE_TYPE_CONST </t>
  </si>
  <si>
    <t xml:space="preserve">VAL_SUBTYPE_STR </t>
  </si>
  <si>
    <t xml:space="preserve">FLD_LENGTH_NO </t>
  </si>
  <si>
    <t xml:space="preserve">FLD_DATA_ASCII </t>
  </si>
  <si>
    <t>FMT_TYPE_ISO8583_87</t>
  </si>
  <si>
    <t>HEX_BITMAP_TYPE</t>
  </si>
  <si>
    <t xml:space="preserve">VALUE_TYPE_UMF </t>
  </si>
  <si>
    <t xml:space="preserve">VAL_SUBTYPE_INT </t>
  </si>
  <si>
    <t xml:space="preserve">CONV_TYPE_DATEFMT </t>
  </si>
  <si>
    <t xml:space="preserve">FLD_LENGTH_LLA </t>
  </si>
  <si>
    <t xml:space="preserve">FLD_DATA_BYTE </t>
  </si>
  <si>
    <t>FMT_TYPE_TLV</t>
  </si>
  <si>
    <t>ASCII_BITMAP_TYPE</t>
  </si>
  <si>
    <t xml:space="preserve">VALUE_TYPE_PMT </t>
  </si>
  <si>
    <t xml:space="preserve">VAL_SUBTYPE_UINT </t>
  </si>
  <si>
    <t xml:space="preserve">CONV_TYPE_TEMPLATE </t>
  </si>
  <si>
    <t xml:space="preserve">FLD_LENGTH_LLLA </t>
  </si>
  <si>
    <t xml:space="preserve">FLD_DATA_BCD </t>
  </si>
  <si>
    <t>FMT_TYPE_COMPLEX</t>
  </si>
  <si>
    <t xml:space="preserve">VALUE_TYPE_COMPLEX </t>
  </si>
  <si>
    <t xml:space="preserve">VAL_SUBTYPE_FLOAT </t>
  </si>
  <si>
    <t xml:space="preserve">CONV_TYPE_EXPFMT </t>
  </si>
  <si>
    <t xml:space="preserve">FLD_LENGTH_LLB </t>
  </si>
  <si>
    <t xml:space="preserve">FLD_DATA_EBCDIC </t>
  </si>
  <si>
    <t>FMT_TYPE_ISO8583_03</t>
  </si>
  <si>
    <t xml:space="preserve">VALUE_TYPE_FMT </t>
  </si>
  <si>
    <t xml:space="preserve">VAL_SUBTYPE_FLOAT_IP </t>
  </si>
  <si>
    <t xml:space="preserve">CONV_TYPE_ARITHMETIC </t>
  </si>
  <si>
    <t xml:space="preserve">FLD_LENGTH_LLLB </t>
  </si>
  <si>
    <t xml:space="preserve">VALUE_TYPE_LOCAL </t>
  </si>
  <si>
    <t xml:space="preserve">VAL_SUBTYPE_LONG_LONG </t>
  </si>
  <si>
    <t xml:space="preserve">CONV_TYPE_FUNCTION </t>
  </si>
  <si>
    <t xml:space="preserve">FLD_LENGTH_LLLLA </t>
  </si>
  <si>
    <t xml:space="preserve">VALUE_TYPE_ITERATOR </t>
  </si>
  <si>
    <t xml:space="preserve">VAL_SUBTYPE_BINARY </t>
  </si>
  <si>
    <t xml:space="preserve">FLD_LENGTH_LLLLB </t>
  </si>
  <si>
    <t xml:space="preserve">VALUE_TYPE_MONEYFLD </t>
  </si>
  <si>
    <t xml:space="preserve">FLD_LENGTH_LLH </t>
  </si>
  <si>
    <t>VALUE_TYPE_BITFIELD</t>
  </si>
  <si>
    <t xml:space="preserve">FLD_LENGTH_LLLH </t>
  </si>
  <si>
    <t xml:space="preserve">FLD_LENGTH_LH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</si>
</sst>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2"/>
  <sheetViews>
    <sheetView zoomScale="85" zoomScaleNormal="85" workbookViewId="0">
      <pane ySplit="3" topLeftCell="A260" activePane="bottomLeft" state="frozen"/>
      <selection pane="bottomLeft" activeCell="A312" sqref="A312"/>
    </sheetView>
  </sheetViews>
  <sheetFormatPr defaultRowHeight="14.5" x14ac:dyDescent="0.35"/>
  <cols>
    <col min="1" max="1" width="9.7265625" style="3" bestFit="1" customWidth="1"/>
    <col min="2" max="2" width="12.1796875" style="3" bestFit="1" customWidth="1"/>
    <col min="3" max="3" width="15.81640625" style="3" bestFit="1" customWidth="1"/>
    <col min="4" max="4" width="31.81640625" style="3" bestFit="1" customWidth="1"/>
    <col min="5" max="5" width="38.54296875" style="3" bestFit="1" customWidth="1"/>
    <col min="6" max="6" width="8.453125" style="3" customWidth="1"/>
    <col min="7" max="7" width="19.54296875" style="3" bestFit="1" customWidth="1"/>
    <col min="8" max="8" width="22.26953125" style="3" customWidth="1"/>
  </cols>
  <sheetData>
    <row r="1" spans="1:11" ht="15" customHeight="1" x14ac:dyDescent="0.35">
      <c r="A1" s="1" t="s">
        <v>0</v>
      </c>
      <c r="C1">
        <f>MAX(A:A)+1</f>
        <v>364</v>
      </c>
    </row>
    <row r="3" spans="1:11" s="1" customFormat="1" ht="15" customHeight="1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ht="15" customHeight="1" x14ac:dyDescent="0.35">
      <c r="A4">
        <v>1</v>
      </c>
      <c r="B4">
        <v>0</v>
      </c>
      <c r="C4">
        <v>0</v>
      </c>
      <c r="D4" s="2"/>
      <c r="E4" s="2" t="s">
        <v>11</v>
      </c>
      <c r="F4" s="2"/>
      <c r="G4" t="str">
        <f>VLOOKUP(B4,Dictionary!$A$2:$B$20,2,FALSE)</f>
        <v xml:space="preserve">VALUE_TYPE_CONST </v>
      </c>
      <c r="H4" t="str">
        <f>VLOOKUP(C4,Dictionary!$D$2:$E$8,2,FALSE)</f>
        <v xml:space="preserve">VAL_SUBTYPE_STR </v>
      </c>
      <c r="I4" t="str">
        <f t="shared" ref="I4:I67" si="0">"Insert into UFMT_VALUE (VALUE_ID, VALUE_TYPE, VALUE_SUBTYPE, VALUE, DESCRIPTION) Values ('"&amp;A4&amp;"', '"&amp;B4&amp;"', '"&amp;C4&amp;"', '"&amp;D4&amp;"', '"&amp;E4&amp;"');"</f>
        <v>Insert into UFMT_VALUE (VALUE_ID, VALUE_TYPE, VALUE_SUBTYPE, VALUE, DESCRIPTION) Values ('1', '0', '0', '', 'Const, empty string');</v>
      </c>
      <c r="J4" t="str">
        <f t="shared" ref="J4:J67" si="1">"Update UFMT_VALUE Set (VALUE_TYPE, VALUE_SUBTYPE, VALUE, DESCRIPTION) = ( Select '"&amp;B4&amp;"', '"&amp;C4&amp;"', '"&amp;D4&amp;"', '"&amp;E4&amp;"' from DUAL) WHERE VALUE_ID = '"&amp;A4&amp;"';"</f>
        <v>Update UFMT_VALUE Set (VALUE_TYPE, VALUE_SUBTYPE, VALUE, DESCRIPTION) = ( Select '0', '0', '', 'Const, empty string' from DUAL) WHERE VALUE_ID = '1';</v>
      </c>
    </row>
    <row r="5" spans="1:11" ht="15" customHeight="1" x14ac:dyDescent="0.35">
      <c r="A5">
        <v>2</v>
      </c>
      <c r="B5">
        <v>1</v>
      </c>
      <c r="C5">
        <v>0</v>
      </c>
      <c r="D5" s="2" t="s">
        <v>12</v>
      </c>
      <c r="E5" s="2" t="s">
        <v>13</v>
      </c>
      <c r="F5" s="2"/>
      <c r="G5" t="str">
        <f>VLOOKUP(B5,Dictionary!$A$2:$B$20,2,FALSE)</f>
        <v xml:space="preserve">VALUE_TYPE_UMF </v>
      </c>
      <c r="H5" t="str">
        <f>VLOOKUP(C5,Dictionary!$D$2:$E$8,2,FALSE)</f>
        <v xml:space="preserve">VAL_SUBTYPE_STR </v>
      </c>
      <c r="I5" t="str">
        <f t="shared" si="0"/>
        <v>Insert into UFMT_VALUE (VALUE_ID, VALUE_TYPE, VALUE_SUBTYPE, VALUE, DESCRIPTION) Values ('2', '1', '0', '1', 'Tag, SVT_CARD_NUM');</v>
      </c>
      <c r="J5" t="str">
        <f t="shared" si="1"/>
        <v>Update UFMT_VALUE Set (VALUE_TYPE, VALUE_SUBTYPE, VALUE, DESCRIPTION) = ( Select '1', '0', '1', 'Tag, SVT_CARD_NUM' from DUAL) WHERE VALUE_ID = '2';</v>
      </c>
    </row>
    <row r="6" spans="1:11" ht="15" customHeight="1" x14ac:dyDescent="0.35">
      <c r="A6">
        <v>4</v>
      </c>
      <c r="B6">
        <v>1</v>
      </c>
      <c r="C6">
        <v>1</v>
      </c>
      <c r="D6" s="2" t="s">
        <v>14</v>
      </c>
      <c r="E6" s="2" t="s">
        <v>15</v>
      </c>
      <c r="F6" s="2"/>
      <c r="G6" t="str">
        <f>VLOOKUP(B6,Dictionary!$A$2:$B$20,2,FALSE)</f>
        <v xml:space="preserve">VALUE_TYPE_UMF </v>
      </c>
      <c r="H6" t="str">
        <f>VLOOKUP(C6,Dictionary!$D$2:$E$8,2,FALSE)</f>
        <v xml:space="preserve">VAL_SUBTYPE_INT </v>
      </c>
      <c r="I6" t="str">
        <f t="shared" si="0"/>
        <v>Insert into UFMT_VALUE (VALUE_ID, VALUE_TYPE, VALUE_SUBTYPE, VALUE, DESCRIPTION) Values ('4', '1', '1', '52', 'Tag, SVT_ACCT1_TYPE');</v>
      </c>
      <c r="J6" t="str">
        <f t="shared" si="1"/>
        <v>Update UFMT_VALUE Set (VALUE_TYPE, VALUE_SUBTYPE, VALUE, DESCRIPTION) = ( Select '1', '1', '52', 'Tag, SVT_ACCT1_TYPE' from DUAL) WHERE VALUE_ID = '4';</v>
      </c>
    </row>
    <row r="7" spans="1:11" ht="15" customHeight="1" x14ac:dyDescent="0.35">
      <c r="A7">
        <v>5</v>
      </c>
      <c r="B7">
        <v>1</v>
      </c>
      <c r="C7">
        <v>1</v>
      </c>
      <c r="D7" s="2" t="s">
        <v>16</v>
      </c>
      <c r="E7" s="2" t="s">
        <v>17</v>
      </c>
      <c r="F7" s="2"/>
      <c r="G7" t="str">
        <f>VLOOKUP(B7,Dictionary!$A$2:$B$20,2,FALSE)</f>
        <v xml:space="preserve">VALUE_TYPE_UMF </v>
      </c>
      <c r="H7" t="str">
        <f>VLOOKUP(C7,Dictionary!$D$2:$E$8,2,FALSE)</f>
        <v xml:space="preserve">VAL_SUBTYPE_INT </v>
      </c>
      <c r="I7" t="str">
        <f t="shared" si="0"/>
        <v>Insert into UFMT_VALUE (VALUE_ID, VALUE_TYPE, VALUE_SUBTYPE, VALUE, DESCRIPTION) Values ('5', '1', '1', '53', 'Tag, SVT_ACCT2_TYPE');</v>
      </c>
      <c r="J7" t="str">
        <f t="shared" si="1"/>
        <v>Update UFMT_VALUE Set (VALUE_TYPE, VALUE_SUBTYPE, VALUE, DESCRIPTION) = ( Select '1', '1', '53', 'Tag, SVT_ACCT2_TYPE' from DUAL) WHERE VALUE_ID = '5';</v>
      </c>
    </row>
    <row r="8" spans="1:11" ht="15" customHeight="1" x14ac:dyDescent="0.35">
      <c r="A8">
        <v>6</v>
      </c>
      <c r="B8">
        <v>3</v>
      </c>
      <c r="C8">
        <v>0</v>
      </c>
      <c r="D8" s="2" t="s">
        <v>18</v>
      </c>
      <c r="E8" s="2" t="s">
        <v>19</v>
      </c>
      <c r="F8" s="2"/>
      <c r="G8" t="str">
        <f>VLOOKUP(B8,Dictionary!$A$2:$B$20,2,FALSE)</f>
        <v xml:space="preserve">VALUE_TYPE_COMPLEX </v>
      </c>
      <c r="H8" t="str">
        <f>VLOOKUP(C8,Dictionary!$D$2:$E$8,2,FALSE)</f>
        <v xml:space="preserve">VAL_SUBTYPE_STR </v>
      </c>
      <c r="I8" t="str">
        <f t="shared" si="0"/>
        <v>Insert into UFMT_VALUE (VALUE_ID, VALUE_TYPE, VALUE_SUBTYPE, VALUE, DESCRIPTION) Values ('6', '3', '0', '363:165,4:2,5:2', 'Composite, iBSM Processing code (F3)');</v>
      </c>
      <c r="J8" t="str">
        <f t="shared" si="1"/>
        <v>Update UFMT_VALUE Set (VALUE_TYPE, VALUE_SUBTYPE, VALUE, DESCRIPTION) = ( Select '3', '0', '363:165,4:2,5:2', 'Composite, iBSM Processing code (F3)' from DUAL) WHERE VALUE_ID = '6';</v>
      </c>
    </row>
    <row r="9" spans="1:11" ht="15" customHeight="1" x14ac:dyDescent="0.35">
      <c r="A9">
        <v>7</v>
      </c>
      <c r="B9">
        <v>1</v>
      </c>
      <c r="C9">
        <v>4</v>
      </c>
      <c r="D9" s="2" t="s">
        <v>20</v>
      </c>
      <c r="E9" s="2" t="s">
        <v>21</v>
      </c>
      <c r="F9" s="2"/>
      <c r="G9" t="str">
        <f>VLOOKUP(B9,Dictionary!$A$2:$B$20,2,FALSE)</f>
        <v xml:space="preserve">VALUE_TYPE_UMF </v>
      </c>
      <c r="H9" t="str">
        <f>VLOOKUP(C9,Dictionary!$D$2:$E$8,2,FALSE)</f>
        <v xml:space="preserve">VAL_SUBTYPE_FLOAT_IP </v>
      </c>
      <c r="I9" t="str">
        <f t="shared" si="0"/>
        <v>Insert into UFMT_VALUE (VALUE_ID, VALUE_TYPE, VALUE_SUBTYPE, VALUE, DESCRIPTION) Values ('7', '1', '4', '82', 'Tag, SVT_TXN_AMOUNT');</v>
      </c>
      <c r="J9" t="str">
        <f t="shared" si="1"/>
        <v>Update UFMT_VALUE Set (VALUE_TYPE, VALUE_SUBTYPE, VALUE, DESCRIPTION) = ( Select '1', '4', '82', 'Tag, SVT_TXN_AMOUNT' from DUAL) WHERE VALUE_ID = '7';</v>
      </c>
    </row>
    <row r="10" spans="1:11" ht="15" customHeight="1" x14ac:dyDescent="0.35">
      <c r="A10">
        <v>8</v>
      </c>
      <c r="B10">
        <v>1</v>
      </c>
      <c r="C10">
        <v>6</v>
      </c>
      <c r="D10" s="2" t="s">
        <v>22</v>
      </c>
      <c r="E10" s="2" t="s">
        <v>23</v>
      </c>
      <c r="F10" s="2"/>
      <c r="G10" t="str">
        <f>VLOOKUP(B10,Dictionary!$A$2:$B$20,2,FALSE)</f>
        <v xml:space="preserve">VALUE_TYPE_UMF </v>
      </c>
      <c r="H10" t="str">
        <f>VLOOKUP(C10,Dictionary!$D$2:$E$8,2,FALSE)</f>
        <v xml:space="preserve">VAL_SUBTYPE_BINARY </v>
      </c>
      <c r="I10" t="str">
        <f t="shared" si="0"/>
        <v>Insert into UFMT_VALUE (VALUE_ID, VALUE_TYPE, VALUE_SUBTYPE, VALUE, DESCRIPTION) Values ('8', '1', '6', '87', 'Tag, SVT_TXN_AMT_A1CUR, binary');</v>
      </c>
      <c r="J10" t="str">
        <f t="shared" si="1"/>
        <v>Update UFMT_VALUE Set (VALUE_TYPE, VALUE_SUBTYPE, VALUE, DESCRIPTION) = ( Select '1', '6', '87', 'Tag, SVT_TXN_AMT_A1CUR, binary' from DUAL) WHERE VALUE_ID = '8';</v>
      </c>
    </row>
    <row r="11" spans="1:11" ht="15" customHeight="1" x14ac:dyDescent="0.35">
      <c r="A11">
        <v>9</v>
      </c>
      <c r="B11">
        <v>1</v>
      </c>
      <c r="C11">
        <v>1</v>
      </c>
      <c r="D11" s="2" t="s">
        <v>22</v>
      </c>
      <c r="E11" s="2" t="s">
        <v>24</v>
      </c>
      <c r="F11" s="2"/>
      <c r="G11" t="str">
        <f>VLOOKUP(B11,Dictionary!$A$2:$B$20,2,FALSE)</f>
        <v xml:space="preserve">VALUE_TYPE_UMF </v>
      </c>
      <c r="H11" t="str">
        <f>VLOOKUP(C11,Dictionary!$D$2:$E$8,2,FALSE)</f>
        <v xml:space="preserve">VAL_SUBTYPE_INT </v>
      </c>
      <c r="I11" t="str">
        <f t="shared" si="0"/>
        <v>Insert into UFMT_VALUE (VALUE_ID, VALUE_TYPE, VALUE_SUBTYPE, VALUE, DESCRIPTION) Values ('9', '1', '1', '87', 'Tag, SVT_TXN_AMT_A1CUR, integer');</v>
      </c>
      <c r="J11" t="str">
        <f t="shared" si="1"/>
        <v>Update UFMT_VALUE Set (VALUE_TYPE, VALUE_SUBTYPE, VALUE, DESCRIPTION) = ( Select '1', '1', '87', 'Tag, SVT_TXN_AMT_A1CUR, integer' from DUAL) WHERE VALUE_ID = '9';</v>
      </c>
    </row>
    <row r="12" spans="1:11" ht="15" customHeight="1" x14ac:dyDescent="0.35">
      <c r="A12">
        <v>10</v>
      </c>
      <c r="B12">
        <v>1</v>
      </c>
      <c r="C12">
        <v>6</v>
      </c>
      <c r="D12" s="2" t="s">
        <v>25</v>
      </c>
      <c r="E12" s="2" t="s">
        <v>26</v>
      </c>
      <c r="F12" s="2"/>
      <c r="G12" t="str">
        <f>VLOOKUP(B12,Dictionary!$A$2:$B$20,2,FALSE)</f>
        <v xml:space="preserve">VALUE_TYPE_UMF </v>
      </c>
      <c r="H12" t="str">
        <f>VLOOKUP(C12,Dictionary!$D$2:$E$8,2,FALSE)</f>
        <v xml:space="preserve">VAL_SUBTYPE_BINARY </v>
      </c>
      <c r="I12" t="str">
        <f t="shared" si="0"/>
        <v>Insert into UFMT_VALUE (VALUE_ID, VALUE_TYPE, VALUE_SUBTYPE, VALUE, DESCRIPTION) Values ('10', '1', '6', '94', 'Tag, SVT_ACCT1_RATE, binary');</v>
      </c>
      <c r="J12" t="str">
        <f t="shared" si="1"/>
        <v>Update UFMT_VALUE Set (VALUE_TYPE, VALUE_SUBTYPE, VALUE, DESCRIPTION) = ( Select '1', '6', '94', 'Tag, SVT_ACCT1_RATE, binary' from DUAL) WHERE VALUE_ID = '10';</v>
      </c>
    </row>
    <row r="13" spans="1:11" ht="15" customHeight="1" x14ac:dyDescent="0.35">
      <c r="A13">
        <v>11</v>
      </c>
      <c r="B13">
        <v>1</v>
      </c>
      <c r="C13">
        <v>4</v>
      </c>
      <c r="D13" s="2" t="s">
        <v>25</v>
      </c>
      <c r="E13" s="2" t="s">
        <v>27</v>
      </c>
      <c r="F13" s="2"/>
      <c r="G13" t="str">
        <f>VLOOKUP(B13,Dictionary!$A$2:$B$20,2,FALSE)</f>
        <v xml:space="preserve">VALUE_TYPE_UMF </v>
      </c>
      <c r="H13" t="str">
        <f>VLOOKUP(C13,Dictionary!$D$2:$E$8,2,FALSE)</f>
        <v xml:space="preserve">VAL_SUBTYPE_FLOAT_IP </v>
      </c>
      <c r="I13" t="str">
        <f t="shared" si="0"/>
        <v>Insert into UFMT_VALUE (VALUE_ID, VALUE_TYPE, VALUE_SUBTYPE, VALUE, DESCRIPTION) Values ('11', '1', '4', '94', 'Tag, SVT_ACCT1_RATE, integer');</v>
      </c>
      <c r="J13" t="str">
        <f t="shared" si="1"/>
        <v>Update UFMT_VALUE Set (VALUE_TYPE, VALUE_SUBTYPE, VALUE, DESCRIPTION) = ( Select '1', '4', '94', 'Tag, SVT_ACCT1_RATE, integer' from DUAL) WHERE VALUE_ID = '11';</v>
      </c>
    </row>
    <row r="14" spans="1:11" ht="15" customHeight="1" x14ac:dyDescent="0.35">
      <c r="A14">
        <v>12</v>
      </c>
      <c r="B14">
        <v>1</v>
      </c>
      <c r="C14">
        <v>1</v>
      </c>
      <c r="D14" s="2" t="s">
        <v>28</v>
      </c>
      <c r="E14" s="2" t="s">
        <v>29</v>
      </c>
      <c r="F14" s="2"/>
      <c r="G14" t="str">
        <f>VLOOKUP(B14,Dictionary!$A$2:$B$20,2,FALSE)</f>
        <v xml:space="preserve">VALUE_TYPE_UMF </v>
      </c>
      <c r="H14" t="str">
        <f>VLOOKUP(C14,Dictionary!$D$2:$E$8,2,FALSE)</f>
        <v xml:space="preserve">VAL_SUBTYPE_INT </v>
      </c>
      <c r="I14" t="str">
        <f t="shared" si="0"/>
        <v>Insert into UFMT_VALUE (VALUE_ID, VALUE_TYPE, VALUE_SUBTYPE, VALUE, DESCRIPTION) Values ('12', '1', '1', '4', 'Tag, SVT_SV_TRACE');</v>
      </c>
      <c r="J14" t="str">
        <f t="shared" si="1"/>
        <v>Update UFMT_VALUE Set (VALUE_TYPE, VALUE_SUBTYPE, VALUE, DESCRIPTION) = ( Select '1', '1', '4', 'Tag, SVT_SV_TRACE' from DUAL) WHERE VALUE_ID = '12';</v>
      </c>
    </row>
    <row r="15" spans="1:11" ht="15" customHeight="1" x14ac:dyDescent="0.35">
      <c r="A15">
        <v>13</v>
      </c>
      <c r="B15">
        <v>1</v>
      </c>
      <c r="C15">
        <v>1</v>
      </c>
      <c r="D15" s="2" t="s">
        <v>30</v>
      </c>
      <c r="E15" s="2" t="s">
        <v>31</v>
      </c>
      <c r="F15" s="2"/>
      <c r="G15" t="str">
        <f>VLOOKUP(B15,Dictionary!$A$2:$B$20,2,FALSE)</f>
        <v xml:space="preserve">VALUE_TYPE_UMF </v>
      </c>
      <c r="H15" t="str">
        <f>VLOOKUP(C15,Dictionary!$D$2:$E$8,2,FALSE)</f>
        <v xml:space="preserve">VAL_SUBTYPE_INT </v>
      </c>
      <c r="I15" t="str">
        <f t="shared" si="0"/>
        <v>Insert into UFMT_VALUE (VALUE_ID, VALUE_TYPE, VALUE_SUBTYPE, VALUE, DESCRIPTION) Values ('13', '1', '1', '46', 'Tag, SVT_ACQ_SW_DATE');</v>
      </c>
      <c r="J15" t="str">
        <f t="shared" si="1"/>
        <v>Update UFMT_VALUE Set (VALUE_TYPE, VALUE_SUBTYPE, VALUE, DESCRIPTION) = ( Select '1', '1', '46', 'Tag, SVT_ACQ_SW_DATE' from DUAL) WHERE VALUE_ID = '13';</v>
      </c>
    </row>
    <row r="16" spans="1:11" ht="15" customHeight="1" x14ac:dyDescent="0.35">
      <c r="A16">
        <v>14</v>
      </c>
      <c r="B16">
        <v>1</v>
      </c>
      <c r="C16">
        <v>1</v>
      </c>
      <c r="D16" s="2" t="s">
        <v>32</v>
      </c>
      <c r="E16" s="2" t="s">
        <v>33</v>
      </c>
      <c r="F16" s="2"/>
      <c r="G16" t="str">
        <f>VLOOKUP(B16,Dictionary!$A$2:$B$20,2,FALSE)</f>
        <v xml:space="preserve">VALUE_TYPE_UMF </v>
      </c>
      <c r="H16" t="str">
        <f>VLOOKUP(C16,Dictionary!$D$2:$E$8,2,FALSE)</f>
        <v xml:space="preserve">VAL_SUBTYPE_INT </v>
      </c>
      <c r="I16" t="str">
        <f t="shared" si="0"/>
        <v>Insert into UFMT_VALUE (VALUE_ID, VALUE_TYPE, VALUE_SUBTYPE, VALUE, DESCRIPTION) Values ('14', '1', '1', '47', 'Tag, SVT_ACQ_SW_TIME');</v>
      </c>
      <c r="J16" t="str">
        <f t="shared" si="1"/>
        <v>Update UFMT_VALUE Set (VALUE_TYPE, VALUE_SUBTYPE, VALUE, DESCRIPTION) = ( Select '1', '1', '47', 'Tag, SVT_ACQ_SW_TIME' from DUAL) WHERE VALUE_ID = '14';</v>
      </c>
    </row>
    <row r="17" spans="1:10" ht="15" customHeight="1" x14ac:dyDescent="0.35">
      <c r="A17">
        <v>15</v>
      </c>
      <c r="B17">
        <v>3</v>
      </c>
      <c r="C17">
        <v>0</v>
      </c>
      <c r="D17" s="2" t="s">
        <v>34</v>
      </c>
      <c r="E17" s="2" t="s">
        <v>35</v>
      </c>
      <c r="F17" s="2"/>
      <c r="G17" t="str">
        <f>VLOOKUP(B17,Dictionary!$A$2:$B$20,2,FALSE)</f>
        <v xml:space="preserve">VALUE_TYPE_COMPLEX </v>
      </c>
      <c r="H17" t="str">
        <f>VLOOKUP(C17,Dictionary!$D$2:$E$8,2,FALSE)</f>
        <v xml:space="preserve">VAL_SUBTYPE_STR </v>
      </c>
      <c r="I17" t="str">
        <f t="shared" si="0"/>
        <v>Insert into UFMT_VALUE (VALUE_ID, VALUE_TYPE, VALUE_SUBTYPE, VALUE, DESCRIPTION) Values ('15', '3', '0', '13:3,14:7', 'Composite, Date and time');</v>
      </c>
      <c r="J17" t="str">
        <f t="shared" si="1"/>
        <v>Update UFMT_VALUE Set (VALUE_TYPE, VALUE_SUBTYPE, VALUE, DESCRIPTION) = ( Select '3', '0', '13:3,14:7', 'Composite, Date and time' from DUAL) WHERE VALUE_ID = '15';</v>
      </c>
    </row>
    <row r="18" spans="1:10" ht="15" customHeight="1" x14ac:dyDescent="0.35">
      <c r="A18">
        <v>16</v>
      </c>
      <c r="B18">
        <v>1</v>
      </c>
      <c r="C18">
        <v>1</v>
      </c>
      <c r="D18" s="2" t="s">
        <v>36</v>
      </c>
      <c r="E18" s="2" t="s">
        <v>37</v>
      </c>
      <c r="F18" s="2"/>
      <c r="G18" t="str">
        <f>VLOOKUP(B18,Dictionary!$A$2:$B$20,2,FALSE)</f>
        <v xml:space="preserve">VALUE_TYPE_UMF </v>
      </c>
      <c r="H18" t="str">
        <f>VLOOKUP(C18,Dictionary!$D$2:$E$8,2,FALSE)</f>
        <v xml:space="preserve">VAL_SUBTYPE_INT </v>
      </c>
      <c r="I18" t="str">
        <f t="shared" si="0"/>
        <v>Insert into UFMT_VALUE (VALUE_ID, VALUE_TYPE, VALUE_SUBTYPE, VALUE, DESCRIPTION) Values ('16', '1', '1', '105', 'Tag, SVT_ACQ_STTL_DATE');</v>
      </c>
      <c r="J18" t="str">
        <f t="shared" si="1"/>
        <v>Update UFMT_VALUE Set (VALUE_TYPE, VALUE_SUBTYPE, VALUE, DESCRIPTION) = ( Select '1', '1', '105', 'Tag, SVT_ACQ_STTL_DATE' from DUAL) WHERE VALUE_ID = '16';</v>
      </c>
    </row>
    <row r="19" spans="1:10" x14ac:dyDescent="0.35">
      <c r="A19">
        <v>17</v>
      </c>
      <c r="B19">
        <v>1</v>
      </c>
      <c r="C19">
        <v>1</v>
      </c>
      <c r="D19" s="2" t="s">
        <v>38</v>
      </c>
      <c r="E19" s="2" t="s">
        <v>39</v>
      </c>
      <c r="F19" s="2"/>
      <c r="G19" t="str">
        <f>VLOOKUP(B19,Dictionary!$A$2:$B$20,2,FALSE)</f>
        <v xml:space="preserve">VALUE_TYPE_UMF </v>
      </c>
      <c r="H19" t="str">
        <f>VLOOKUP(C19,Dictionary!$D$2:$E$8,2,FALSE)</f>
        <v xml:space="preserve">VAL_SUBTYPE_INT </v>
      </c>
      <c r="I19" t="str">
        <f t="shared" si="0"/>
        <v>Insert into UFMT_VALUE (VALUE_ID, VALUE_TYPE, VALUE_SUBTYPE, VALUE, DESCRIPTION) Values ('17', '1', '1', '75', 'Tag, SVT_ISS_STTL_DATE');</v>
      </c>
      <c r="J19" t="str">
        <f t="shared" si="1"/>
        <v>Update UFMT_VALUE Set (VALUE_TYPE, VALUE_SUBTYPE, VALUE, DESCRIPTION) = ( Select '1', '1', '75', 'Tag, SVT_ISS_STTL_DATE' from DUAL) WHERE VALUE_ID = '17';</v>
      </c>
    </row>
    <row r="20" spans="1:10" x14ac:dyDescent="0.35">
      <c r="A20">
        <v>18</v>
      </c>
      <c r="B20">
        <v>1</v>
      </c>
      <c r="C20">
        <v>1</v>
      </c>
      <c r="D20" s="2" t="s">
        <v>40</v>
      </c>
      <c r="E20" s="2" t="s">
        <v>41</v>
      </c>
      <c r="F20" s="2"/>
      <c r="G20" t="str">
        <f>VLOOKUP(B20,Dictionary!$A$2:$B$20,2,FALSE)</f>
        <v xml:space="preserve">VALUE_TYPE_UMF </v>
      </c>
      <c r="H20" t="str">
        <f>VLOOKUP(C20,Dictionary!$D$2:$E$8,2,FALSE)</f>
        <v xml:space="preserve">VAL_SUBTYPE_INT </v>
      </c>
      <c r="I20" t="str">
        <f t="shared" si="0"/>
        <v>Insert into UFMT_VALUE (VALUE_ID, VALUE_TYPE, VALUE_SUBTYPE, VALUE, DESCRIPTION) Values ('18', '1', '1', '44', 'Tag, SVT_SV_DATE');</v>
      </c>
      <c r="J20" t="str">
        <f t="shared" si="1"/>
        <v>Update UFMT_VALUE Set (VALUE_TYPE, VALUE_SUBTYPE, VALUE, DESCRIPTION) = ( Select '1', '1', '44', 'Tag, SVT_SV_DATE' from DUAL) WHERE VALUE_ID = '18';</v>
      </c>
    </row>
    <row r="21" spans="1:10" x14ac:dyDescent="0.35">
      <c r="A21">
        <v>19</v>
      </c>
      <c r="B21">
        <v>0</v>
      </c>
      <c r="C21">
        <v>0</v>
      </c>
      <c r="D21" s="2" t="s">
        <v>42</v>
      </c>
      <c r="E21" s="2" t="s">
        <v>43</v>
      </c>
      <c r="F21" s="2"/>
      <c r="G21" t="str">
        <f>VLOOKUP(B21,Dictionary!$A$2:$B$20,2,FALSE)</f>
        <v xml:space="preserve">VALUE_TYPE_CONST </v>
      </c>
      <c r="H21" t="str">
        <f>VLOOKUP(C21,Dictionary!$D$2:$E$8,2,FALSE)</f>
        <v xml:space="preserve">VAL_SUBTYPE_STR </v>
      </c>
      <c r="I21" t="str">
        <f t="shared" si="0"/>
        <v>Insert into UFMT_VALUE (VALUE_ID, VALUE_TYPE, VALUE_SUBTYPE, VALUE, DESCRIPTION) Values ('19', '0', '0', '200', 'Const, Functional code');</v>
      </c>
      <c r="J21" t="str">
        <f t="shared" si="1"/>
        <v>Update UFMT_VALUE Set (VALUE_TYPE, VALUE_SUBTYPE, VALUE, DESCRIPTION) = ( Select '0', '0', '200', 'Const, Functional code' from DUAL) WHERE VALUE_ID = '19';</v>
      </c>
    </row>
    <row r="22" spans="1:10" x14ac:dyDescent="0.35">
      <c r="A22">
        <v>20</v>
      </c>
      <c r="B22">
        <v>1</v>
      </c>
      <c r="C22">
        <v>0</v>
      </c>
      <c r="D22" s="2" t="s">
        <v>44</v>
      </c>
      <c r="E22" s="2" t="s">
        <v>45</v>
      </c>
      <c r="F22" s="2"/>
      <c r="G22" t="str">
        <f>VLOOKUP(B22,Dictionary!$A$2:$B$20,2,FALSE)</f>
        <v xml:space="preserve">VALUE_TYPE_UMF </v>
      </c>
      <c r="H22" t="str">
        <f>VLOOKUP(C22,Dictionary!$D$2:$E$8,2,FALSE)</f>
        <v xml:space="preserve">VAL_SUBTYPE_STR </v>
      </c>
      <c r="I22" t="str">
        <f t="shared" si="0"/>
        <v>Insert into UFMT_VALUE (VALUE_ID, VALUE_TYPE, VALUE_SUBTYPE, VALUE, DESCRIPTION) Values ('20', '1', '0', '113', 'Tag, SVT_ISO_SRC_ACQID');</v>
      </c>
      <c r="J22" t="str">
        <f t="shared" si="1"/>
        <v>Update UFMT_VALUE Set (VALUE_TYPE, VALUE_SUBTYPE, VALUE, DESCRIPTION) = ( Select '1', '0', '113', 'Tag, SVT_ISO_SRC_ACQID' from DUAL) WHERE VALUE_ID = '20';</v>
      </c>
    </row>
    <row r="23" spans="1:10" x14ac:dyDescent="0.35">
      <c r="A23">
        <v>21</v>
      </c>
      <c r="B23">
        <v>1</v>
      </c>
      <c r="C23">
        <v>0</v>
      </c>
      <c r="D23" s="2" t="s">
        <v>46</v>
      </c>
      <c r="E23" s="2" t="s">
        <v>47</v>
      </c>
      <c r="F23" s="2"/>
      <c r="G23" t="str">
        <f>VLOOKUP(B23,Dictionary!$A$2:$B$20,2,FALSE)</f>
        <v xml:space="preserve">VALUE_TYPE_UMF </v>
      </c>
      <c r="H23" t="str">
        <f>VLOOKUP(C23,Dictionary!$D$2:$E$8,2,FALSE)</f>
        <v xml:space="preserve">VAL_SUBTYPE_STR </v>
      </c>
      <c r="I23" t="str">
        <f t="shared" si="0"/>
        <v>Insert into UFMT_VALUE (VALUE_ID, VALUE_TYPE, VALUE_SUBTYPE, VALUE, DESCRIPTION) Values ('21', '1', '0', '114', 'Tag, SVT_ISO_FW_INSTID');</v>
      </c>
      <c r="J23" t="str">
        <f t="shared" si="1"/>
        <v>Update UFMT_VALUE Set (VALUE_TYPE, VALUE_SUBTYPE, VALUE, DESCRIPTION) = ( Select '1', '0', '114', 'Tag, SVT_ISO_FW_INSTID' from DUAL) WHERE VALUE_ID = '21';</v>
      </c>
    </row>
    <row r="24" spans="1:10" x14ac:dyDescent="0.35">
      <c r="A24">
        <v>22</v>
      </c>
      <c r="B24">
        <v>1</v>
      </c>
      <c r="C24">
        <v>0</v>
      </c>
      <c r="D24" s="2" t="s">
        <v>48</v>
      </c>
      <c r="E24" s="2" t="s">
        <v>49</v>
      </c>
      <c r="F24" s="2"/>
      <c r="G24" t="str">
        <f>VLOOKUP(B24,Dictionary!$A$2:$B$20,2,FALSE)</f>
        <v xml:space="preserve">VALUE_TYPE_UMF </v>
      </c>
      <c r="H24" t="str">
        <f>VLOOKUP(C24,Dictionary!$D$2:$E$8,2,FALSE)</f>
        <v xml:space="preserve">VAL_SUBTYPE_STR </v>
      </c>
      <c r="I24" t="str">
        <f t="shared" si="0"/>
        <v>Insert into UFMT_VALUE (VALUE_ID, VALUE_TYPE, VALUE_SUBTYPE, VALUE, DESCRIPTION) Values ('22', '1', '0', '25', 'Tag, SVT_TRACK2');</v>
      </c>
      <c r="J24" t="str">
        <f t="shared" si="1"/>
        <v>Update UFMT_VALUE Set (VALUE_TYPE, VALUE_SUBTYPE, VALUE, DESCRIPTION) = ( Select '1', '0', '25', 'Tag, SVT_TRACK2' from DUAL) WHERE VALUE_ID = '22';</v>
      </c>
    </row>
    <row r="25" spans="1:10" x14ac:dyDescent="0.35">
      <c r="A25">
        <v>23</v>
      </c>
      <c r="B25">
        <v>1</v>
      </c>
      <c r="C25">
        <v>0</v>
      </c>
      <c r="D25" s="2" t="s">
        <v>50</v>
      </c>
      <c r="E25" s="2" t="s">
        <v>51</v>
      </c>
      <c r="F25" s="2"/>
      <c r="G25" t="str">
        <f>VLOOKUP(B25,Dictionary!$A$2:$B$20,2,FALSE)</f>
        <v xml:space="preserve">VALUE_TYPE_UMF </v>
      </c>
      <c r="H25" t="str">
        <f>VLOOKUP(C25,Dictionary!$D$2:$E$8,2,FALSE)</f>
        <v xml:space="preserve">VAL_SUBTYPE_STR </v>
      </c>
      <c r="I25" t="str">
        <f t="shared" si="0"/>
        <v>Insert into UFMT_VALUE (VALUE_ID, VALUE_TYPE, VALUE_SUBTYPE, VALUE, DESCRIPTION) Values ('23', '1', '0', '116', 'Tag, SVT_ISO_ACQ_RRN');</v>
      </c>
      <c r="J25" t="str">
        <f t="shared" si="1"/>
        <v>Update UFMT_VALUE Set (VALUE_TYPE, VALUE_SUBTYPE, VALUE, DESCRIPTION) = ( Select '1', '0', '116', 'Tag, SVT_ISO_ACQ_RRN' from DUAL) WHERE VALUE_ID = '23';</v>
      </c>
    </row>
    <row r="26" spans="1:10" x14ac:dyDescent="0.35">
      <c r="A26">
        <v>24</v>
      </c>
      <c r="B26">
        <v>1</v>
      </c>
      <c r="C26">
        <v>0</v>
      </c>
      <c r="D26" s="2" t="s">
        <v>52</v>
      </c>
      <c r="E26" s="2" t="s">
        <v>53</v>
      </c>
      <c r="F26" s="2"/>
      <c r="G26" t="str">
        <f>VLOOKUP(B26,Dictionary!$A$2:$B$20,2,FALSE)</f>
        <v xml:space="preserve">VALUE_TYPE_UMF </v>
      </c>
      <c r="H26" t="str">
        <f>VLOOKUP(C26,Dictionary!$D$2:$E$8,2,FALSE)</f>
        <v xml:space="preserve">VAL_SUBTYPE_STR </v>
      </c>
      <c r="I26" t="str">
        <f t="shared" si="0"/>
        <v>Insert into UFMT_VALUE (VALUE_ID, VALUE_TYPE, VALUE_SUBTYPE, VALUE, DESCRIPTION) Values ('24', '1', '0', '120', 'Tag, SVT_ISO_ISS_RESP');</v>
      </c>
      <c r="J26" t="str">
        <f t="shared" si="1"/>
        <v>Update UFMT_VALUE Set (VALUE_TYPE, VALUE_SUBTYPE, VALUE, DESCRIPTION) = ( Select '1', '0', '120', 'Tag, SVT_ISO_ISS_RESP' from DUAL) WHERE VALUE_ID = '24';</v>
      </c>
    </row>
    <row r="27" spans="1:10" x14ac:dyDescent="0.35">
      <c r="A27">
        <v>25</v>
      </c>
      <c r="B27">
        <v>1</v>
      </c>
      <c r="C27">
        <v>0</v>
      </c>
      <c r="D27" s="2" t="s">
        <v>54</v>
      </c>
      <c r="E27" s="2" t="s">
        <v>55</v>
      </c>
      <c r="F27" s="2"/>
      <c r="G27" t="str">
        <f>VLOOKUP(B27,Dictionary!$A$2:$B$20,2,FALSE)</f>
        <v xml:space="preserve">VALUE_TYPE_UMF </v>
      </c>
      <c r="H27" t="str">
        <f>VLOOKUP(C27,Dictionary!$D$2:$E$8,2,FALSE)</f>
        <v xml:space="preserve">VAL_SUBTYPE_STR </v>
      </c>
      <c r="I27" t="str">
        <f t="shared" si="0"/>
        <v>Insert into UFMT_VALUE (VALUE_ID, VALUE_TYPE, VALUE_SUBTYPE, VALUE, DESCRIPTION) Values ('25', '1', '0', '50', 'Tag, SVT_TERMINAL');</v>
      </c>
      <c r="J27" t="str">
        <f t="shared" si="1"/>
        <v>Update UFMT_VALUE Set (VALUE_TYPE, VALUE_SUBTYPE, VALUE, DESCRIPTION) = ( Select '1', '0', '50', 'Tag, SVT_TERMINAL' from DUAL) WHERE VALUE_ID = '25';</v>
      </c>
    </row>
    <row r="28" spans="1:10" x14ac:dyDescent="0.35">
      <c r="A28">
        <v>26</v>
      </c>
      <c r="B28">
        <v>1</v>
      </c>
      <c r="C28">
        <v>0</v>
      </c>
      <c r="D28" s="2" t="s">
        <v>56</v>
      </c>
      <c r="E28" s="2" t="s">
        <v>57</v>
      </c>
      <c r="F28" s="2"/>
      <c r="G28" t="str">
        <f>VLOOKUP(B28,Dictionary!$A$2:$B$20,2,FALSE)</f>
        <v xml:space="preserve">VALUE_TYPE_UMF </v>
      </c>
      <c r="H28" t="str">
        <f>VLOOKUP(C28,Dictionary!$D$2:$E$8,2,FALSE)</f>
        <v xml:space="preserve">VAL_SUBTYPE_STR </v>
      </c>
      <c r="I28" t="str">
        <f t="shared" si="0"/>
        <v>Insert into UFMT_VALUE (VALUE_ID, VALUE_TYPE, VALUE_SUBTYPE, VALUE, DESCRIPTION) Values ('26', '1', '0', '121', 'Tag, SVT_CC_ACCEPTOR');</v>
      </c>
      <c r="J28" t="str">
        <f t="shared" si="1"/>
        <v>Update UFMT_VALUE Set (VALUE_TYPE, VALUE_SUBTYPE, VALUE, DESCRIPTION) = ( Select '1', '0', '121', 'Tag, SVT_CC_ACCEPTOR' from DUAL) WHERE VALUE_ID = '26';</v>
      </c>
    </row>
    <row r="29" spans="1:10" x14ac:dyDescent="0.35">
      <c r="A29">
        <v>27</v>
      </c>
      <c r="B29">
        <v>1</v>
      </c>
      <c r="C29">
        <v>1</v>
      </c>
      <c r="D29" s="2" t="s">
        <v>58</v>
      </c>
      <c r="E29" s="2" t="s">
        <v>59</v>
      </c>
      <c r="F29" s="2"/>
      <c r="G29" t="str">
        <f>VLOOKUP(B29,Dictionary!$A$2:$B$20,2,FALSE)</f>
        <v xml:space="preserve">VALUE_TYPE_UMF </v>
      </c>
      <c r="H29" t="str">
        <f>VLOOKUP(C29,Dictionary!$D$2:$E$8,2,FALSE)</f>
        <v xml:space="preserve">VAL_SUBTYPE_INT </v>
      </c>
      <c r="I29" t="str">
        <f t="shared" si="0"/>
        <v>Insert into UFMT_VALUE (VALUE_ID, VALUE_TYPE, VALUE_SUBTYPE, VALUE, DESCRIPTION) Values ('27', '1', '1', '144', 'Tag, SVT_TERM_TYPE');</v>
      </c>
      <c r="J29" t="str">
        <f t="shared" si="1"/>
        <v>Update UFMT_VALUE Set (VALUE_TYPE, VALUE_SUBTYPE, VALUE, DESCRIPTION) = ( Select '1', '1', '144', 'Tag, SVT_TERM_TYPE' from DUAL) WHERE VALUE_ID = '27';</v>
      </c>
    </row>
    <row r="30" spans="1:10" x14ac:dyDescent="0.35">
      <c r="A30">
        <v>28</v>
      </c>
      <c r="B30">
        <v>0</v>
      </c>
      <c r="C30">
        <v>1</v>
      </c>
      <c r="D30" s="2" t="s">
        <v>12</v>
      </c>
      <c r="E30" s="2" t="s">
        <v>60</v>
      </c>
      <c r="F30" s="2"/>
      <c r="G30" t="str">
        <f>VLOOKUP(B30,Dictionary!$A$2:$B$20,2,FALSE)</f>
        <v xml:space="preserve">VALUE_TYPE_CONST </v>
      </c>
      <c r="H30" t="str">
        <f>VLOOKUP(C30,Dictionary!$D$2:$E$8,2,FALSE)</f>
        <v xml:space="preserve">VAL_SUBTYPE_INT </v>
      </c>
      <c r="I30" t="str">
        <f t="shared" si="0"/>
        <v>Insert into UFMT_VALUE (VALUE_ID, VALUE_TYPE, VALUE_SUBTYPE, VALUE, DESCRIPTION) Values ('28', '0', '1', '1', 'Const, ATM_TERM');</v>
      </c>
      <c r="J30" t="str">
        <f t="shared" si="1"/>
        <v>Update UFMT_VALUE Set (VALUE_TYPE, VALUE_SUBTYPE, VALUE, DESCRIPTION) = ( Select '0', '1', '1', 'Const, ATM_TERM' from DUAL) WHERE VALUE_ID = '28';</v>
      </c>
    </row>
    <row r="31" spans="1:10" x14ac:dyDescent="0.35">
      <c r="A31">
        <v>29</v>
      </c>
      <c r="B31">
        <v>0</v>
      </c>
      <c r="C31">
        <v>1</v>
      </c>
      <c r="D31" s="2" t="s">
        <v>61</v>
      </c>
      <c r="E31" s="2" t="s">
        <v>62</v>
      </c>
      <c r="F31" s="2"/>
      <c r="G31" t="str">
        <f>VLOOKUP(B31,Dictionary!$A$2:$B$20,2,FALSE)</f>
        <v xml:space="preserve">VALUE_TYPE_CONST </v>
      </c>
      <c r="H31" t="str">
        <f>VLOOKUP(C31,Dictionary!$D$2:$E$8,2,FALSE)</f>
        <v xml:space="preserve">VAL_SUBTYPE_INT </v>
      </c>
      <c r="I31" t="str">
        <f t="shared" si="0"/>
        <v>Insert into UFMT_VALUE (VALUE_ID, VALUE_TYPE, VALUE_SUBTYPE, VALUE, DESCRIPTION) Values ('29', '0', '1', '2', 'Const, POS_TERM');</v>
      </c>
      <c r="J31" t="str">
        <f t="shared" si="1"/>
        <v>Update UFMT_VALUE Set (VALUE_TYPE, VALUE_SUBTYPE, VALUE, DESCRIPTION) = ( Select '0', '1', '2', 'Const, POS_TERM' from DUAL) WHERE VALUE_ID = '29';</v>
      </c>
    </row>
    <row r="32" spans="1:10" x14ac:dyDescent="0.35">
      <c r="A32">
        <v>30</v>
      </c>
      <c r="B32">
        <v>1</v>
      </c>
      <c r="C32">
        <v>0</v>
      </c>
      <c r="D32" s="2" t="s">
        <v>63</v>
      </c>
      <c r="E32" s="2" t="s">
        <v>64</v>
      </c>
      <c r="F32" s="2"/>
      <c r="G32" t="str">
        <f>VLOOKUP(B32,Dictionary!$A$2:$B$20,2,FALSE)</f>
        <v xml:space="preserve">VALUE_TYPE_UMF </v>
      </c>
      <c r="H32" t="str">
        <f>VLOOKUP(C32,Dictionary!$D$2:$E$8,2,FALSE)</f>
        <v xml:space="preserve">VAL_SUBTYPE_STR </v>
      </c>
      <c r="I32" t="str">
        <f t="shared" si="0"/>
        <v>Insert into UFMT_VALUE (VALUE_ID, VALUE_TYPE, VALUE_SUBTYPE, VALUE, DESCRIPTION) Values ('30', '1', '0', '35', 'Tag, SVT_ADDR_NAME');</v>
      </c>
      <c r="J32" t="str">
        <f t="shared" si="1"/>
        <v>Update UFMT_VALUE Set (VALUE_TYPE, VALUE_SUBTYPE, VALUE, DESCRIPTION) = ( Select '1', '0', '35', 'Tag, SVT_ADDR_NAME' from DUAL) WHERE VALUE_ID = '30';</v>
      </c>
    </row>
    <row r="33" spans="1:10" x14ac:dyDescent="0.35">
      <c r="A33">
        <v>31</v>
      </c>
      <c r="B33">
        <v>1</v>
      </c>
      <c r="C33">
        <v>0</v>
      </c>
      <c r="D33" s="2" t="s">
        <v>65</v>
      </c>
      <c r="E33" s="2" t="s">
        <v>66</v>
      </c>
      <c r="F33" s="2"/>
      <c r="G33" t="str">
        <f>VLOOKUP(B33,Dictionary!$A$2:$B$20,2,FALSE)</f>
        <v xml:space="preserve">VALUE_TYPE_UMF </v>
      </c>
      <c r="H33" t="str">
        <f>VLOOKUP(C33,Dictionary!$D$2:$E$8,2,FALSE)</f>
        <v xml:space="preserve">VAL_SUBTYPE_STR </v>
      </c>
      <c r="I33" t="str">
        <f t="shared" si="0"/>
        <v>Insert into UFMT_VALUE (VALUE_ID, VALUE_TYPE, VALUE_SUBTYPE, VALUE, DESCRIPTION) Values ('31', '1', '0', '36', 'Tag, SVT_ADDR_STREET');</v>
      </c>
      <c r="J33" t="str">
        <f t="shared" si="1"/>
        <v>Update UFMT_VALUE Set (VALUE_TYPE, VALUE_SUBTYPE, VALUE, DESCRIPTION) = ( Select '1', '0', '36', 'Tag, SVT_ADDR_STREET' from DUAL) WHERE VALUE_ID = '31';</v>
      </c>
    </row>
    <row r="34" spans="1:10" x14ac:dyDescent="0.35">
      <c r="A34">
        <v>32</v>
      </c>
      <c r="B34">
        <v>1</v>
      </c>
      <c r="C34">
        <v>0</v>
      </c>
      <c r="D34" s="2" t="s">
        <v>67</v>
      </c>
      <c r="E34" s="2" t="s">
        <v>68</v>
      </c>
      <c r="F34" s="2"/>
      <c r="G34" t="str">
        <f>VLOOKUP(B34,Dictionary!$A$2:$B$20,2,FALSE)</f>
        <v xml:space="preserve">VALUE_TYPE_UMF </v>
      </c>
      <c r="H34" t="str">
        <f>VLOOKUP(C34,Dictionary!$D$2:$E$8,2,FALSE)</f>
        <v xml:space="preserve">VAL_SUBTYPE_STR </v>
      </c>
      <c r="I34" t="str">
        <f t="shared" si="0"/>
        <v>Insert into UFMT_VALUE (VALUE_ID, VALUE_TYPE, VALUE_SUBTYPE, VALUE, DESCRIPTION) Values ('32', '1', '0', '37', 'Tag, SVT_ADDR_CITY');</v>
      </c>
      <c r="J34" t="str">
        <f t="shared" si="1"/>
        <v>Update UFMT_VALUE Set (VALUE_TYPE, VALUE_SUBTYPE, VALUE, DESCRIPTION) = ( Select '1', '0', '37', 'Tag, SVT_ADDR_CITY' from DUAL) WHERE VALUE_ID = '32';</v>
      </c>
    </row>
    <row r="35" spans="1:10" x14ac:dyDescent="0.35">
      <c r="A35">
        <v>33</v>
      </c>
      <c r="B35">
        <v>1</v>
      </c>
      <c r="C35">
        <v>0</v>
      </c>
      <c r="D35" s="2" t="s">
        <v>69</v>
      </c>
      <c r="E35" s="2" t="s">
        <v>70</v>
      </c>
      <c r="F35" s="2"/>
      <c r="G35" t="str">
        <f>VLOOKUP(B35,Dictionary!$A$2:$B$20,2,FALSE)</f>
        <v xml:space="preserve">VALUE_TYPE_UMF </v>
      </c>
      <c r="H35" t="str">
        <f>VLOOKUP(C35,Dictionary!$D$2:$E$8,2,FALSE)</f>
        <v xml:space="preserve">VAL_SUBTYPE_STR </v>
      </c>
      <c r="I35" t="str">
        <f t="shared" si="0"/>
        <v>Insert into UFMT_VALUE (VALUE_ID, VALUE_TYPE, VALUE_SUBTYPE, VALUE, DESCRIPTION) Values ('33', '1', '0', '39', 'Tag, SVT_ADDR_COUNTRY');</v>
      </c>
      <c r="J35" t="str">
        <f t="shared" si="1"/>
        <v>Update UFMT_VALUE Set (VALUE_TYPE, VALUE_SUBTYPE, VALUE, DESCRIPTION) = ( Select '1', '0', '39', 'Tag, SVT_ADDR_COUNTRY' from DUAL) WHERE VALUE_ID = '33';</v>
      </c>
    </row>
    <row r="36" spans="1:10" x14ac:dyDescent="0.35">
      <c r="A36">
        <v>34</v>
      </c>
      <c r="B36">
        <v>1</v>
      </c>
      <c r="C36">
        <v>1</v>
      </c>
      <c r="D36" s="2" t="s">
        <v>71</v>
      </c>
      <c r="E36" s="2" t="s">
        <v>72</v>
      </c>
      <c r="F36" s="2"/>
      <c r="G36" t="str">
        <f>VLOOKUP(B36,Dictionary!$A$2:$B$20,2,FALSE)</f>
        <v xml:space="preserve">VALUE_TYPE_UMF </v>
      </c>
      <c r="H36" t="str">
        <f>VLOOKUP(C36,Dictionary!$D$2:$E$8,2,FALSE)</f>
        <v xml:space="preserve">VAL_SUBTYPE_INT </v>
      </c>
      <c r="I36" t="str">
        <f t="shared" si="0"/>
        <v>Insert into UFMT_VALUE (VALUE_ID, VALUE_TYPE, VALUE_SUBTYPE, VALUE, DESCRIPTION) Values ('34', '1', '1', '97', 'Tag, SVT_TXN_CURRENCY');</v>
      </c>
      <c r="J36" t="str">
        <f t="shared" si="1"/>
        <v>Update UFMT_VALUE Set (VALUE_TYPE, VALUE_SUBTYPE, VALUE, DESCRIPTION) = ( Select '1', '1', '97', 'Tag, SVT_TXN_CURRENCY' from DUAL) WHERE VALUE_ID = '34';</v>
      </c>
    </row>
    <row r="37" spans="1:10" x14ac:dyDescent="0.35">
      <c r="A37">
        <v>35</v>
      </c>
      <c r="B37">
        <v>1</v>
      </c>
      <c r="C37">
        <v>1</v>
      </c>
      <c r="D37" s="2" t="s">
        <v>73</v>
      </c>
      <c r="E37" s="2" t="s">
        <v>74</v>
      </c>
      <c r="F37" s="2"/>
      <c r="G37" t="str">
        <f>VLOOKUP(B37,Dictionary!$A$2:$B$20,2,FALSE)</f>
        <v xml:space="preserve">VALUE_TYPE_UMF </v>
      </c>
      <c r="H37" t="str">
        <f>VLOOKUP(C37,Dictionary!$D$2:$E$8,2,FALSE)</f>
        <v xml:space="preserve">VAL_SUBTYPE_INT </v>
      </c>
      <c r="I37" t="str">
        <f t="shared" si="0"/>
        <v>Insert into UFMT_VALUE (VALUE_ID, VALUE_TYPE, VALUE_SUBTYPE, VALUE, DESCRIPTION) Values ('35', '1', '1', '101', 'Tag, SVT_ACCT1_CURR');</v>
      </c>
      <c r="J37" t="str">
        <f t="shared" si="1"/>
        <v>Update UFMT_VALUE Set (VALUE_TYPE, VALUE_SUBTYPE, VALUE, DESCRIPTION) = ( Select '1', '1', '101', 'Tag, SVT_ACCT1_CURR' from DUAL) WHERE VALUE_ID = '35';</v>
      </c>
    </row>
    <row r="38" spans="1:10" x14ac:dyDescent="0.35">
      <c r="A38">
        <v>36</v>
      </c>
      <c r="B38">
        <v>1</v>
      </c>
      <c r="C38">
        <v>0</v>
      </c>
      <c r="D38" s="2" t="s">
        <v>75</v>
      </c>
      <c r="E38" s="2" t="s">
        <v>76</v>
      </c>
      <c r="F38" s="2"/>
      <c r="G38" t="str">
        <f>VLOOKUP(B38,Dictionary!$A$2:$B$20,2,FALSE)</f>
        <v xml:space="preserve">VALUE_TYPE_UMF </v>
      </c>
      <c r="H38" t="str">
        <f>VLOOKUP(C38,Dictionary!$D$2:$E$8,2,FALSE)</f>
        <v xml:space="preserve">VAL_SUBTYPE_STR </v>
      </c>
      <c r="I38" t="str">
        <f t="shared" si="0"/>
        <v>Insert into UFMT_VALUE (VALUE_ID, VALUE_TYPE, VALUE_SUBTYPE, VALUE, DESCRIPTION) Values ('36', '1', '0', '54', 'Tag, SVT_ACCT1_NO');</v>
      </c>
      <c r="J38" t="str">
        <f t="shared" si="1"/>
        <v>Update UFMT_VALUE Set (VALUE_TYPE, VALUE_SUBTYPE, VALUE, DESCRIPTION) = ( Select '1', '0', '54', 'Tag, SVT_ACCT1_NO' from DUAL) WHERE VALUE_ID = '36';</v>
      </c>
    </row>
    <row r="39" spans="1:10" x14ac:dyDescent="0.35">
      <c r="A39">
        <v>37</v>
      </c>
      <c r="B39">
        <v>1</v>
      </c>
      <c r="C39">
        <v>0</v>
      </c>
      <c r="D39" s="2" t="s">
        <v>77</v>
      </c>
      <c r="E39" s="2" t="s">
        <v>78</v>
      </c>
      <c r="F39" s="2"/>
      <c r="G39" t="str">
        <f>VLOOKUP(B39,Dictionary!$A$2:$B$20,2,FALSE)</f>
        <v xml:space="preserve">VALUE_TYPE_UMF </v>
      </c>
      <c r="H39" t="str">
        <f>VLOOKUP(C39,Dictionary!$D$2:$E$8,2,FALSE)</f>
        <v xml:space="preserve">VAL_SUBTYPE_STR </v>
      </c>
      <c r="I39" t="str">
        <f t="shared" si="0"/>
        <v>Insert into UFMT_VALUE (VALUE_ID, VALUE_TYPE, VALUE_SUBTYPE, VALUE, DESCRIPTION) Values ('37', '1', '0', '55', 'Tag, SVT_ACCT2_NO');</v>
      </c>
      <c r="J39" t="str">
        <f t="shared" si="1"/>
        <v>Update UFMT_VALUE Set (VALUE_TYPE, VALUE_SUBTYPE, VALUE, DESCRIPTION) = ( Select '1', '0', '55', 'Tag, SVT_ACCT2_NO' from DUAL) WHERE VALUE_ID = '37';</v>
      </c>
    </row>
    <row r="40" spans="1:10" x14ac:dyDescent="0.35">
      <c r="A40">
        <v>38</v>
      </c>
      <c r="B40">
        <v>0</v>
      </c>
      <c r="C40">
        <v>0</v>
      </c>
      <c r="D40" s="2" t="s">
        <v>79</v>
      </c>
      <c r="E40" s="2" t="s">
        <v>80</v>
      </c>
      <c r="F40" s="2"/>
      <c r="G40" t="str">
        <f>VLOOKUP(B40,Dictionary!$A$2:$B$20,2,FALSE)</f>
        <v xml:space="preserve">VALUE_TYPE_CONST </v>
      </c>
      <c r="H40" t="str">
        <f>VLOOKUP(C40,Dictionary!$D$2:$E$8,2,FALSE)</f>
        <v xml:space="preserve">VAL_SUBTYPE_STR </v>
      </c>
      <c r="I40" t="str">
        <f t="shared" si="0"/>
        <v>Insert into UFMT_VALUE (VALUE_ID, VALUE_TYPE, VALUE_SUBTYPE, VALUE, DESCRIPTION) Values ('38', '0', '0', 'SWT', 'Const, Channel ID Switch');</v>
      </c>
      <c r="J40" t="str">
        <f t="shared" si="1"/>
        <v>Update UFMT_VALUE Set (VALUE_TYPE, VALUE_SUBTYPE, VALUE, DESCRIPTION) = ( Select '0', '0', 'SWT', 'Const, Channel ID Switch' from DUAL) WHERE VALUE_ID = '38';</v>
      </c>
    </row>
    <row r="41" spans="1:10" x14ac:dyDescent="0.35">
      <c r="A41">
        <v>39</v>
      </c>
      <c r="B41">
        <v>0</v>
      </c>
      <c r="C41">
        <v>0</v>
      </c>
      <c r="D41" s="2"/>
      <c r="E41" s="2" t="s">
        <v>81</v>
      </c>
      <c r="F41" s="2"/>
      <c r="G41" t="str">
        <f>VLOOKUP(B41,Dictionary!$A$2:$B$20,2,FALSE)</f>
        <v xml:space="preserve">VALUE_TYPE_CONST </v>
      </c>
      <c r="H41" t="str">
        <f>VLOOKUP(C41,Dictionary!$D$2:$E$8,2,FALSE)</f>
        <v xml:space="preserve">VAL_SUBTYPE_STR </v>
      </c>
      <c r="I41" t="str">
        <f t="shared" si="0"/>
        <v>Insert into UFMT_VALUE (VALUE_ID, VALUE_TYPE, VALUE_SUBTYPE, VALUE, DESCRIPTION) Values ('39', '0', '0', '', 'Const, Skip');</v>
      </c>
      <c r="J41" t="str">
        <f t="shared" si="1"/>
        <v>Update UFMT_VALUE Set (VALUE_TYPE, VALUE_SUBTYPE, VALUE, DESCRIPTION) = ( Select '0', '0', '', 'Const, Skip' from DUAL) WHERE VALUE_ID = '39';</v>
      </c>
    </row>
    <row r="42" spans="1:10" x14ac:dyDescent="0.35">
      <c r="A42">
        <v>40</v>
      </c>
      <c r="B42">
        <v>1</v>
      </c>
      <c r="C42">
        <v>1</v>
      </c>
      <c r="D42" s="2" t="s">
        <v>61</v>
      </c>
      <c r="E42" s="2" t="s">
        <v>82</v>
      </c>
      <c r="F42" s="2"/>
      <c r="G42" t="str">
        <f>VLOOKUP(B42,Dictionary!$A$2:$B$20,2,FALSE)</f>
        <v xml:space="preserve">VALUE_TYPE_UMF </v>
      </c>
      <c r="H42" t="str">
        <f>VLOOKUP(C42,Dictionary!$D$2:$E$8,2,FALSE)</f>
        <v xml:space="preserve">VAL_SUBTYPE_INT </v>
      </c>
      <c r="I42" t="str">
        <f t="shared" si="0"/>
        <v>Insert into UFMT_VALUE (VALUE_ID, VALUE_TYPE, VALUE_SUBTYPE, VALUE, DESCRIPTION) Values ('40', '1', '1', '2', 'Tag, SVT_UTRANSNO');</v>
      </c>
      <c r="J42" t="str">
        <f t="shared" si="1"/>
        <v>Update UFMT_VALUE Set (VALUE_TYPE, VALUE_SUBTYPE, VALUE, DESCRIPTION) = ( Select '1', '1', '2', 'Tag, SVT_UTRANSNO' from DUAL) WHERE VALUE_ID = '40';</v>
      </c>
    </row>
    <row r="43" spans="1:10" x14ac:dyDescent="0.35">
      <c r="A43">
        <v>41</v>
      </c>
      <c r="B43">
        <v>0</v>
      </c>
      <c r="C43">
        <v>0</v>
      </c>
      <c r="D43" s="2" t="s">
        <v>83</v>
      </c>
      <c r="E43" s="2" t="s">
        <v>84</v>
      </c>
      <c r="F43" s="2"/>
      <c r="G43" t="str">
        <f>VLOOKUP(B43,Dictionary!$A$2:$B$20,2,FALSE)</f>
        <v xml:space="preserve">VALUE_TYPE_CONST </v>
      </c>
      <c r="H43" t="str">
        <f>VLOOKUP(C43,Dictionary!$D$2:$E$8,2,FALSE)</f>
        <v xml:space="preserve">VAL_SUBTYPE_STR </v>
      </c>
      <c r="I43" t="str">
        <f t="shared" si="0"/>
        <v>Insert into UFMT_VALUE (VALUE_ID, VALUE_TYPE, VALUE_SUBTYPE, VALUE, DESCRIPTION) Values ('41', '0', '0', '831', 'Const, Functional code for ECHO');</v>
      </c>
      <c r="J43" t="str">
        <f t="shared" si="1"/>
        <v>Update UFMT_VALUE Set (VALUE_TYPE, VALUE_SUBTYPE, VALUE, DESCRIPTION) = ( Select '0', '0', '831', 'Const, Functional code for ECHO' from DUAL) WHERE VALUE_ID = '41';</v>
      </c>
    </row>
    <row r="44" spans="1:10" x14ac:dyDescent="0.35">
      <c r="A44">
        <v>42</v>
      </c>
      <c r="B44">
        <v>0</v>
      </c>
      <c r="C44">
        <v>0</v>
      </c>
      <c r="D44" s="2" t="s">
        <v>85</v>
      </c>
      <c r="E44" s="2" t="s">
        <v>86</v>
      </c>
      <c r="F44" s="2"/>
      <c r="G44" t="str">
        <f>VLOOKUP(B44,Dictionary!$A$2:$B$20,2,FALSE)</f>
        <v xml:space="preserve">VALUE_TYPE_CONST </v>
      </c>
      <c r="H44" t="str">
        <f>VLOOKUP(C44,Dictionary!$D$2:$E$8,2,FALSE)</f>
        <v xml:space="preserve">VAL_SUBTYPE_STR </v>
      </c>
      <c r="I44" t="str">
        <f t="shared" si="0"/>
        <v>Insert into UFMT_VALUE (VALUE_ID, VALUE_TYPE, VALUE_SUBTYPE, VALUE, DESCRIPTION) Values ('42', '0', '0', '605127', 'Const, Destination ID');</v>
      </c>
      <c r="J44" t="str">
        <f t="shared" si="1"/>
        <v>Update UFMT_VALUE Set (VALUE_TYPE, VALUE_SUBTYPE, VALUE, DESCRIPTION) = ( Select '0', '0', '605127', 'Const, Destination ID' from DUAL) WHERE VALUE_ID = '42';</v>
      </c>
    </row>
    <row r="45" spans="1:10" x14ac:dyDescent="0.35">
      <c r="A45">
        <v>43</v>
      </c>
      <c r="B45">
        <v>0</v>
      </c>
      <c r="C45">
        <v>0</v>
      </c>
      <c r="D45" s="2" t="s">
        <v>85</v>
      </c>
      <c r="E45" s="2" t="s">
        <v>87</v>
      </c>
      <c r="F45" s="2"/>
      <c r="G45" t="str">
        <f>VLOOKUP(B45,Dictionary!$A$2:$B$20,2,FALSE)</f>
        <v xml:space="preserve">VALUE_TYPE_CONST </v>
      </c>
      <c r="H45" t="str">
        <f>VLOOKUP(C45,Dictionary!$D$2:$E$8,2,FALSE)</f>
        <v xml:space="preserve">VAL_SUBTYPE_STR </v>
      </c>
      <c r="I45" t="str">
        <f t="shared" si="0"/>
        <v>Insert into UFMT_VALUE (VALUE_ID, VALUE_TYPE, VALUE_SUBTYPE, VALUE, DESCRIPTION) Values ('43', '0', '0', '605127', 'Const, Originator ID');</v>
      </c>
      <c r="J45" t="str">
        <f t="shared" si="1"/>
        <v>Update UFMT_VALUE Set (VALUE_TYPE, VALUE_SUBTYPE, VALUE, DESCRIPTION) = ( Select '0', '0', '605127', 'Const, Originator ID' from DUAL) WHERE VALUE_ID = '43';</v>
      </c>
    </row>
    <row r="46" spans="1:10" x14ac:dyDescent="0.35">
      <c r="A46">
        <v>44</v>
      </c>
      <c r="B46">
        <v>1</v>
      </c>
      <c r="C46">
        <v>1</v>
      </c>
      <c r="D46" s="2" t="s">
        <v>88</v>
      </c>
      <c r="E46" s="2" t="s">
        <v>89</v>
      </c>
      <c r="F46" s="2"/>
      <c r="G46" t="str">
        <f>VLOOKUP(B46,Dictionary!$A$2:$B$20,2,FALSE)</f>
        <v xml:space="preserve">VALUE_TYPE_UMF </v>
      </c>
      <c r="H46" t="str">
        <f>VLOOKUP(C46,Dictionary!$D$2:$E$8,2,FALSE)</f>
        <v xml:space="preserve">VAL_SUBTYPE_INT </v>
      </c>
      <c r="I46" t="str">
        <f t="shared" si="0"/>
        <v>Insert into UFMT_VALUE (VALUE_ID, VALUE_TYPE, VALUE_SUBTYPE, VALUE, DESCRIPTION) Values ('44', '1', '1', '57', 'Tag, SVT_SV_RESP');</v>
      </c>
      <c r="J46" t="str">
        <f t="shared" si="1"/>
        <v>Update UFMT_VALUE Set (VALUE_TYPE, VALUE_SUBTYPE, VALUE, DESCRIPTION) = ( Select '1', '1', '57', 'Tag, SVT_SV_RESP' from DUAL) WHERE VALUE_ID = '44';</v>
      </c>
    </row>
    <row r="47" spans="1:10" x14ac:dyDescent="0.35">
      <c r="A47">
        <v>45</v>
      </c>
      <c r="B47">
        <v>0</v>
      </c>
      <c r="C47">
        <v>0</v>
      </c>
      <c r="D47" s="2" t="s">
        <v>90</v>
      </c>
      <c r="E47" s="2" t="s">
        <v>91</v>
      </c>
      <c r="F47" s="2"/>
      <c r="G47" t="str">
        <f>VLOOKUP(B47,Dictionary!$A$2:$B$20,2,FALSE)</f>
        <v xml:space="preserve">VALUE_TYPE_CONST </v>
      </c>
      <c r="H47" t="str">
        <f>VLOOKUP(C47,Dictionary!$D$2:$E$8,2,FALSE)</f>
        <v xml:space="preserve">VAL_SUBTYPE_STR </v>
      </c>
      <c r="I47" t="str">
        <f t="shared" si="0"/>
        <v>Insert into UFMT_VALUE (VALUE_ID, VALUE_TYPE, VALUE_SUBTYPE, VALUE, DESCRIPTION) Values ('45', '0', '0', '801', 'Const, Functional code for LOGIN');</v>
      </c>
      <c r="J47" t="str">
        <f t="shared" si="1"/>
        <v>Update UFMT_VALUE Set (VALUE_TYPE, VALUE_SUBTYPE, VALUE, DESCRIPTION) = ( Select '0', '0', '801', 'Const, Functional code for LOGIN' from DUAL) WHERE VALUE_ID = '45';</v>
      </c>
    </row>
    <row r="48" spans="1:10" x14ac:dyDescent="0.35">
      <c r="A48">
        <v>46</v>
      </c>
      <c r="B48">
        <v>1</v>
      </c>
      <c r="C48">
        <v>1</v>
      </c>
      <c r="D48" s="2" t="s">
        <v>92</v>
      </c>
      <c r="E48" s="2" t="s">
        <v>93</v>
      </c>
      <c r="F48" s="2"/>
      <c r="G48" t="str">
        <f>VLOOKUP(B48,Dictionary!$A$2:$B$20,2,FALSE)</f>
        <v xml:space="preserve">VALUE_TYPE_UMF </v>
      </c>
      <c r="H48" t="str">
        <f>VLOOKUP(C48,Dictionary!$D$2:$E$8,2,FALSE)</f>
        <v xml:space="preserve">VAL_SUBTYPE_INT </v>
      </c>
      <c r="I48" t="str">
        <f t="shared" si="0"/>
        <v>Insert into UFMT_VALUE (VALUE_ID, VALUE_TYPE, VALUE_SUBTYPE, VALUE, DESCRIPTION) Values ('46', '1', '1', '146', 'Tag, SVT_NTWM_MSGTYPE, integer');</v>
      </c>
      <c r="J48" t="str">
        <f t="shared" si="1"/>
        <v>Update UFMT_VALUE Set (VALUE_TYPE, VALUE_SUBTYPE, VALUE, DESCRIPTION) = ( Select '1', '1', '146', 'Tag, SVT_NTWM_MSGTYPE, integer' from DUAL) WHERE VALUE_ID = '46';</v>
      </c>
    </row>
    <row r="49" spans="1:10" x14ac:dyDescent="0.35">
      <c r="A49">
        <v>47</v>
      </c>
      <c r="B49">
        <v>1</v>
      </c>
      <c r="C49">
        <v>0</v>
      </c>
      <c r="D49" s="2" t="s">
        <v>94</v>
      </c>
      <c r="E49" s="2" t="s">
        <v>95</v>
      </c>
      <c r="F49" s="2"/>
      <c r="G49" t="str">
        <f>VLOOKUP(B49,Dictionary!$A$2:$B$20,2,FALSE)</f>
        <v xml:space="preserve">VALUE_TYPE_UMF </v>
      </c>
      <c r="H49" t="str">
        <f>VLOOKUP(C49,Dictionary!$D$2:$E$8,2,FALSE)</f>
        <v xml:space="preserve">VAL_SUBTYPE_STR </v>
      </c>
      <c r="I49" t="str">
        <f t="shared" si="0"/>
        <v>Insert into UFMT_VALUE (VALUE_ID, VALUE_TYPE, VALUE_SUBTYPE, VALUE, DESCRIPTION) Values ('47', '1', '0', '128', 'Tag, SVT_ACQ_TRACE_NO, string');</v>
      </c>
      <c r="J49" t="str">
        <f t="shared" si="1"/>
        <v>Update UFMT_VALUE Set (VALUE_TYPE, VALUE_SUBTYPE, VALUE, DESCRIPTION) = ( Select '1', '0', '128', 'Tag, SVT_ACQ_TRACE_NO, string' from DUAL) WHERE VALUE_ID = '47';</v>
      </c>
    </row>
    <row r="50" spans="1:10" x14ac:dyDescent="0.35">
      <c r="A50">
        <v>48</v>
      </c>
      <c r="B50">
        <v>5</v>
      </c>
      <c r="C50">
        <v>0</v>
      </c>
      <c r="D50" s="2" t="s">
        <v>12</v>
      </c>
      <c r="E50" s="2" t="s">
        <v>96</v>
      </c>
      <c r="F50" s="2"/>
      <c r="G50" t="str">
        <f>VLOOKUP(B50,Dictionary!$A$2:$B$20,2,FALSE)</f>
        <v xml:space="preserve">VALUE_TYPE_LOCAL </v>
      </c>
      <c r="H50" t="str">
        <f>VLOOKUP(C50,Dictionary!$D$2:$E$8,2,FALSE)</f>
        <v xml:space="preserve">VAL_SUBTYPE_STR </v>
      </c>
      <c r="I50" t="str">
        <f t="shared" si="0"/>
        <v>Insert into UFMT_VALUE (VALUE_ID, VALUE_TYPE, VALUE_SUBTYPE, VALUE, DESCRIPTION) Values ('48', '5', '0', '1', 'DE59 Transport data');</v>
      </c>
      <c r="J50" t="str">
        <f t="shared" si="1"/>
        <v>Update UFMT_VALUE Set (VALUE_TYPE, VALUE_SUBTYPE, VALUE, DESCRIPTION) = ( Select '5', '0', '1', 'DE59 Transport data' from DUAL) WHERE VALUE_ID = '48';</v>
      </c>
    </row>
    <row r="51" spans="1:10" x14ac:dyDescent="0.35">
      <c r="A51">
        <v>49</v>
      </c>
      <c r="B51">
        <v>1</v>
      </c>
      <c r="C51">
        <v>0</v>
      </c>
      <c r="D51" s="2" t="s">
        <v>97</v>
      </c>
      <c r="E51" s="2" t="s">
        <v>98</v>
      </c>
      <c r="F51" s="2"/>
      <c r="G51" t="str">
        <f>VLOOKUP(B51,Dictionary!$A$2:$B$20,2,FALSE)</f>
        <v xml:space="preserve">VALUE_TYPE_UMF </v>
      </c>
      <c r="H51" t="str">
        <f>VLOOKUP(C51,Dictionary!$D$2:$E$8,2,FALSE)</f>
        <v xml:space="preserve">VAL_SUBTYPE_STR </v>
      </c>
      <c r="I51" t="str">
        <f t="shared" si="0"/>
        <v>Insert into UFMT_VALUE (VALUE_ID, VALUE_TYPE, VALUE_SUBTYPE, VALUE, DESCRIPTION) Values ('49', '1', '0', '118', 'Tag, SVT_AUTH_ID_RESP, string');</v>
      </c>
      <c r="J51" t="str">
        <f t="shared" si="1"/>
        <v>Update UFMT_VALUE Set (VALUE_TYPE, VALUE_SUBTYPE, VALUE, DESCRIPTION) = ( Select '1', '0', '118', 'Tag, SVT_AUTH_ID_RESP, string' from DUAL) WHERE VALUE_ID = '49';</v>
      </c>
    </row>
    <row r="52" spans="1:10" x14ac:dyDescent="0.35">
      <c r="A52">
        <v>50</v>
      </c>
      <c r="B52">
        <v>5</v>
      </c>
      <c r="C52">
        <v>0</v>
      </c>
      <c r="D52" s="2" t="s">
        <v>61</v>
      </c>
      <c r="E52" s="2" t="s">
        <v>99</v>
      </c>
      <c r="F52" s="2"/>
      <c r="G52" t="str">
        <f>VLOOKUP(B52,Dictionary!$A$2:$B$20,2,FALSE)</f>
        <v xml:space="preserve">VALUE_TYPE_LOCAL </v>
      </c>
      <c r="H52" t="str">
        <f>VLOOKUP(C52,Dictionary!$D$2:$E$8,2,FALSE)</f>
        <v xml:space="preserve">VAL_SUBTYPE_STR </v>
      </c>
      <c r="I52" t="str">
        <f t="shared" si="0"/>
        <v>Insert into UFMT_VALUE (VALUE_ID, VALUE_TYPE, VALUE_SUBTYPE, VALUE, DESCRIPTION) Values ('50', '5', '0', '2', 'DE48 Additional data');</v>
      </c>
      <c r="J52" t="str">
        <f t="shared" si="1"/>
        <v>Update UFMT_VALUE Set (VALUE_TYPE, VALUE_SUBTYPE, VALUE, DESCRIPTION) = ( Select '5', '0', '2', 'DE48 Additional data' from DUAL) WHERE VALUE_ID = '50';</v>
      </c>
    </row>
    <row r="53" spans="1:10" x14ac:dyDescent="0.35">
      <c r="A53">
        <v>51</v>
      </c>
      <c r="B53">
        <v>0</v>
      </c>
      <c r="C53">
        <v>0</v>
      </c>
      <c r="D53" s="2" t="s">
        <v>100</v>
      </c>
      <c r="E53" s="2" t="s">
        <v>101</v>
      </c>
      <c r="F53" s="2"/>
      <c r="G53" t="str">
        <f>VLOOKUP(B53,Dictionary!$A$2:$B$20,2,FALSE)</f>
        <v xml:space="preserve">VALUE_TYPE_CONST </v>
      </c>
      <c r="H53" t="str">
        <f>VLOOKUP(C53,Dictionary!$D$2:$E$8,2,FALSE)</f>
        <v xml:space="preserve">VAL_SUBTYPE_STR </v>
      </c>
      <c r="I53" t="str">
        <f t="shared" si="0"/>
        <v>Insert into UFMT_VALUE (VALUE_ID, VALUE_TYPE, VALUE_SUBTYPE, VALUE, DESCRIPTION) Values ('51', '0', '0', '123', 'Const, Transport data');</v>
      </c>
      <c r="J53" t="str">
        <f t="shared" si="1"/>
        <v>Update UFMT_VALUE Set (VALUE_TYPE, VALUE_SUBTYPE, VALUE, DESCRIPTION) = ( Select '0', '0', '123', 'Const, Transport data' from DUAL) WHERE VALUE_ID = '51';</v>
      </c>
    </row>
    <row r="54" spans="1:10" x14ac:dyDescent="0.35">
      <c r="A54">
        <v>52</v>
      </c>
      <c r="B54">
        <v>0</v>
      </c>
      <c r="C54">
        <v>0</v>
      </c>
      <c r="D54" s="2" t="s">
        <v>102</v>
      </c>
      <c r="E54" s="2" t="s">
        <v>103</v>
      </c>
      <c r="F54" s="2"/>
      <c r="G54" t="str">
        <f>VLOOKUP(B54,Dictionary!$A$2:$B$20,2,FALSE)</f>
        <v xml:space="preserve">VALUE_TYPE_CONST </v>
      </c>
      <c r="H54" t="str">
        <f>VLOOKUP(C54,Dictionary!$D$2:$E$8,2,FALSE)</f>
        <v xml:space="preserve">VAL_SUBTYPE_STR </v>
      </c>
      <c r="I54" t="str">
        <f t="shared" si="0"/>
        <v>Insert into UFMT_VALUE (VALUE_ID, VALUE_TYPE, VALUE_SUBTYPE, VALUE, DESCRIPTION) Values ('52', '0', '0', '800', 'Const, Success resp code for LOGIN');</v>
      </c>
      <c r="J54" t="str">
        <f t="shared" si="1"/>
        <v>Update UFMT_VALUE Set (VALUE_TYPE, VALUE_SUBTYPE, VALUE, DESCRIPTION) = ( Select '0', '0', '800', 'Const, Success resp code for LOGIN' from DUAL) WHERE VALUE_ID = '52';</v>
      </c>
    </row>
    <row r="55" spans="1:10" x14ac:dyDescent="0.35">
      <c r="A55">
        <v>53</v>
      </c>
      <c r="B55">
        <v>5</v>
      </c>
      <c r="C55">
        <v>0</v>
      </c>
      <c r="D55" s="2" t="s">
        <v>104</v>
      </c>
      <c r="E55" s="2" t="s">
        <v>105</v>
      </c>
      <c r="F55" s="2"/>
      <c r="G55" t="str">
        <f>VLOOKUP(B55,Dictionary!$A$2:$B$20,2,FALSE)</f>
        <v xml:space="preserve">VALUE_TYPE_LOCAL </v>
      </c>
      <c r="H55" t="str">
        <f>VLOOKUP(C55,Dictionary!$D$2:$E$8,2,FALSE)</f>
        <v xml:space="preserve">VAL_SUBTYPE_STR </v>
      </c>
      <c r="I55" t="str">
        <f t="shared" si="0"/>
        <v>Insert into UFMT_VALUE (VALUE_ID, VALUE_TYPE, VALUE_SUBTYPE, VALUE, DESCRIPTION) Values ('53', '5', '0', '3', 'DE12, Saved locally');</v>
      </c>
      <c r="J55" t="str">
        <f t="shared" si="1"/>
        <v>Update UFMT_VALUE Set (VALUE_TYPE, VALUE_SUBTYPE, VALUE, DESCRIPTION) = ( Select '5', '0', '3', 'DE12, Saved locally' from DUAL) WHERE VALUE_ID = '53';</v>
      </c>
    </row>
    <row r="56" spans="1:10" x14ac:dyDescent="0.35">
      <c r="A56">
        <v>54</v>
      </c>
      <c r="B56">
        <v>5</v>
      </c>
      <c r="C56">
        <v>0</v>
      </c>
      <c r="D56" s="2" t="s">
        <v>28</v>
      </c>
      <c r="E56" s="2" t="s">
        <v>106</v>
      </c>
      <c r="F56" s="2"/>
      <c r="G56" t="str">
        <f>VLOOKUP(B56,Dictionary!$A$2:$B$20,2,FALSE)</f>
        <v xml:space="preserve">VALUE_TYPE_LOCAL </v>
      </c>
      <c r="H56" t="str">
        <f>VLOOKUP(C56,Dictionary!$D$2:$E$8,2,FALSE)</f>
        <v xml:space="preserve">VAL_SUBTYPE_STR </v>
      </c>
      <c r="I56" t="str">
        <f t="shared" si="0"/>
        <v>Insert into UFMT_VALUE (VALUE_ID, VALUE_TYPE, VALUE_SUBTYPE, VALUE, DESCRIPTION) Values ('54', '5', '0', '4', 'DE126, Saved locally');</v>
      </c>
      <c r="J56" t="str">
        <f t="shared" si="1"/>
        <v>Update UFMT_VALUE Set (VALUE_TYPE, VALUE_SUBTYPE, VALUE, DESCRIPTION) = ( Select '5', '0', '4', 'DE126, Saved locally' from DUAL) WHERE VALUE_ID = '54';</v>
      </c>
    </row>
    <row r="57" spans="1:10" x14ac:dyDescent="0.35">
      <c r="A57">
        <v>55</v>
      </c>
      <c r="B57">
        <v>3</v>
      </c>
      <c r="C57">
        <v>1</v>
      </c>
      <c r="D57" s="2" t="s">
        <v>107</v>
      </c>
      <c r="E57" s="2" t="s">
        <v>108</v>
      </c>
      <c r="F57" s="2"/>
      <c r="G57" t="str">
        <f>VLOOKUP(B57,Dictionary!$A$2:$B$20,2,FALSE)</f>
        <v xml:space="preserve">VALUE_TYPE_COMPLEX </v>
      </c>
      <c r="H57" t="str">
        <f>VLOOKUP(C57,Dictionary!$D$2:$E$8,2,FALSE)</f>
        <v xml:space="preserve">VAL_SUBTYPE_INT </v>
      </c>
      <c r="I57" t="str">
        <f t="shared" si="0"/>
        <v>Insert into UFMT_VALUE (VALUE_ID, VALUE_TYPE, VALUE_SUBTYPE, VALUE, DESCRIPTION) Values ('55', '3', '1', '56', 'Get Ledger balance');</v>
      </c>
      <c r="J57" t="str">
        <f t="shared" si="1"/>
        <v>Update UFMT_VALUE Set (VALUE_TYPE, VALUE_SUBTYPE, VALUE, DESCRIPTION) = ( Select '3', '1', '56', 'Get Ledger balance' from DUAL) WHERE VALUE_ID = '55';</v>
      </c>
    </row>
    <row r="58" spans="1:10" x14ac:dyDescent="0.35">
      <c r="A58">
        <v>56</v>
      </c>
      <c r="B58">
        <v>1</v>
      </c>
      <c r="C58">
        <v>0</v>
      </c>
      <c r="D58" s="2" t="s">
        <v>109</v>
      </c>
      <c r="E58" s="2" t="s">
        <v>110</v>
      </c>
      <c r="F58" s="2"/>
      <c r="G58" t="str">
        <f>VLOOKUP(B58,Dictionary!$A$2:$B$20,2,FALSE)</f>
        <v xml:space="preserve">VALUE_TYPE_UMF </v>
      </c>
      <c r="H58" t="str">
        <f>VLOOKUP(C58,Dictionary!$D$2:$E$8,2,FALSE)</f>
        <v xml:space="preserve">VAL_SUBTYPE_STR </v>
      </c>
      <c r="I58" t="str">
        <f t="shared" si="0"/>
        <v>Insert into UFMT_VALUE (VALUE_ID, VALUE_TYPE, VALUE_SUBTYPE, VALUE, DESCRIPTION) Values ('56', '1', '0', '148', 'Tag, SVT_ADDLDATA, string');</v>
      </c>
      <c r="J58" t="str">
        <f t="shared" si="1"/>
        <v>Update UFMT_VALUE Set (VALUE_TYPE, VALUE_SUBTYPE, VALUE, DESCRIPTION) = ( Select '1', '0', '148', 'Tag, SVT_ADDLDATA, string' from DUAL) WHERE VALUE_ID = '56';</v>
      </c>
    </row>
    <row r="59" spans="1:10" x14ac:dyDescent="0.35">
      <c r="A59">
        <v>57</v>
      </c>
      <c r="B59">
        <v>1</v>
      </c>
      <c r="C59">
        <v>4</v>
      </c>
      <c r="D59" s="2" t="s">
        <v>111</v>
      </c>
      <c r="E59" s="2" t="s">
        <v>112</v>
      </c>
      <c r="F59" s="2"/>
      <c r="G59" t="str">
        <f>VLOOKUP(B59,Dictionary!$A$2:$B$20,2,FALSE)</f>
        <v xml:space="preserve">VALUE_TYPE_UMF </v>
      </c>
      <c r="H59" t="str">
        <f>VLOOKUP(C59,Dictionary!$D$2:$E$8,2,FALSE)</f>
        <v xml:space="preserve">VAL_SUBTYPE_FLOAT_IP </v>
      </c>
      <c r="I59" t="str">
        <f t="shared" si="0"/>
        <v>Insert into UFMT_VALUE (VALUE_ID, VALUE_TYPE, VALUE_SUBTYPE, VALUE, DESCRIPTION) Values ('57', '1', '4', '65', 'Tag, SVT_LDG_ACCT1_BAL');</v>
      </c>
      <c r="J59" t="str">
        <f t="shared" si="1"/>
        <v>Update UFMT_VALUE Set (VALUE_TYPE, VALUE_SUBTYPE, VALUE, DESCRIPTION) = ( Select '1', '4', '65', 'Tag, SVT_LDG_ACCT1_BAL' from DUAL) WHERE VALUE_ID = '57';</v>
      </c>
    </row>
    <row r="60" spans="1:10" x14ac:dyDescent="0.35">
      <c r="A60">
        <v>58</v>
      </c>
      <c r="B60">
        <v>1</v>
      </c>
      <c r="C60">
        <v>4</v>
      </c>
      <c r="D60" s="2" t="s">
        <v>113</v>
      </c>
      <c r="E60" s="2" t="s">
        <v>114</v>
      </c>
      <c r="F60" s="2"/>
      <c r="G60" t="str">
        <f>VLOOKUP(B60,Dictionary!$A$2:$B$20,2,FALSE)</f>
        <v xml:space="preserve">VALUE_TYPE_UMF </v>
      </c>
      <c r="H60" t="str">
        <f>VLOOKUP(C60,Dictionary!$D$2:$E$8,2,FALSE)</f>
        <v xml:space="preserve">VAL_SUBTYPE_FLOAT_IP </v>
      </c>
      <c r="I60" t="str">
        <f t="shared" si="0"/>
        <v>Insert into UFMT_VALUE (VALUE_ID, VALUE_TYPE, VALUE_SUBTYPE, VALUE, DESCRIPTION) Values ('58', '1', '4', '67', 'Tag, SVT_ACCT1_ABAL');</v>
      </c>
      <c r="J60" t="str">
        <f t="shared" si="1"/>
        <v>Update UFMT_VALUE Set (VALUE_TYPE, VALUE_SUBTYPE, VALUE, DESCRIPTION) = ( Select '1', '4', '67', 'Tag, SVT_ACCT1_ABAL' from DUAL) WHERE VALUE_ID = '58';</v>
      </c>
    </row>
    <row r="61" spans="1:10" x14ac:dyDescent="0.35">
      <c r="A61">
        <v>59</v>
      </c>
      <c r="B61">
        <v>0</v>
      </c>
      <c r="C61">
        <v>0</v>
      </c>
      <c r="D61" s="2" t="s">
        <v>115</v>
      </c>
      <c r="E61" s="2" t="s">
        <v>116</v>
      </c>
      <c r="F61" s="2"/>
      <c r="G61" t="str">
        <f>VLOOKUP(B61,Dictionary!$A$2:$B$20,2,FALSE)</f>
        <v xml:space="preserve">VALUE_TYPE_CONST </v>
      </c>
      <c r="H61" t="str">
        <f>VLOOKUP(C61,Dictionary!$D$2:$E$8,2,FALSE)</f>
        <v xml:space="preserve">VAL_SUBTYPE_STR </v>
      </c>
      <c r="I61" t="str">
        <f t="shared" si="0"/>
        <v>Insert into UFMT_VALUE (VALUE_ID, VALUE_TYPE, VALUE_SUBTYPE, VALUE, DESCRIPTION) Values ('59', '0', '0', '-', 'Const, Minus sign');</v>
      </c>
      <c r="J61" t="str">
        <f t="shared" si="1"/>
        <v>Update UFMT_VALUE Set (VALUE_TYPE, VALUE_SUBTYPE, VALUE, DESCRIPTION) = ( Select '0', '0', '-', 'Const, Minus sign' from DUAL) WHERE VALUE_ID = '59';</v>
      </c>
    </row>
    <row r="62" spans="1:10" x14ac:dyDescent="0.35">
      <c r="A62">
        <v>60</v>
      </c>
      <c r="B62">
        <v>3</v>
      </c>
      <c r="C62">
        <v>0</v>
      </c>
      <c r="D62" s="2" t="s">
        <v>117</v>
      </c>
      <c r="E62" s="2" t="s">
        <v>118</v>
      </c>
      <c r="F62" s="2"/>
      <c r="G62" t="str">
        <f>VLOOKUP(B62,Dictionary!$A$2:$B$20,2,FALSE)</f>
        <v xml:space="preserve">VALUE_TYPE_COMPLEX </v>
      </c>
      <c r="H62" t="str">
        <f>VLOOKUP(C62,Dictionary!$D$2:$E$8,2,FALSE)</f>
        <v xml:space="preserve">VAL_SUBTYPE_STR </v>
      </c>
      <c r="I62" t="str">
        <f t="shared" si="0"/>
        <v>Insert into UFMT_VALUE (VALUE_ID, VALUE_TYPE, VALUE_SUBTYPE, VALUE, DESCRIPTION) Values ('60', '3', '0', '363:13,47,15,61:21', 'Composite, DE56 Orig data elements');</v>
      </c>
      <c r="J62" t="str">
        <f t="shared" si="1"/>
        <v>Update UFMT_VALUE Set (VALUE_TYPE, VALUE_SUBTYPE, VALUE, DESCRIPTION) = ( Select '3', '0', '363:13,47,15,61:21', 'Composite, DE56 Orig data elements' from DUAL) WHERE VALUE_ID = '60';</v>
      </c>
    </row>
    <row r="63" spans="1:10" x14ac:dyDescent="0.35">
      <c r="A63">
        <v>61</v>
      </c>
      <c r="B63">
        <v>1</v>
      </c>
      <c r="C63">
        <v>0</v>
      </c>
      <c r="D63" s="2" t="s">
        <v>119</v>
      </c>
      <c r="E63" s="2" t="s">
        <v>120</v>
      </c>
      <c r="F63" s="2"/>
      <c r="G63" t="str">
        <f>VLOOKUP(B63,Dictionary!$A$2:$B$20,2,FALSE)</f>
        <v xml:space="preserve">VALUE_TYPE_UMF </v>
      </c>
      <c r="H63" t="str">
        <f>VLOOKUP(C63,Dictionary!$D$2:$E$8,2,FALSE)</f>
        <v xml:space="preserve">VAL_SUBTYPE_STR </v>
      </c>
      <c r="I63" t="str">
        <f t="shared" si="0"/>
        <v>Insert into UFMT_VALUE (VALUE_ID, VALUE_TYPE, VALUE_SUBTYPE, VALUE, DESCRIPTION) Values ('61', '1', '0', '81', 'Tag, SVT_ACQ_INSTID');</v>
      </c>
      <c r="J63" t="str">
        <f t="shared" si="1"/>
        <v>Update UFMT_VALUE Set (VALUE_TYPE, VALUE_SUBTYPE, VALUE, DESCRIPTION) = ( Select '1', '0', '81', 'Tag, SVT_ACQ_INSTID' from DUAL) WHERE VALUE_ID = '61';</v>
      </c>
    </row>
    <row r="64" spans="1:10" x14ac:dyDescent="0.35">
      <c r="A64">
        <v>62</v>
      </c>
      <c r="B64">
        <v>3</v>
      </c>
      <c r="C64">
        <v>0</v>
      </c>
      <c r="D64" s="2" t="s">
        <v>121</v>
      </c>
      <c r="E64" s="2" t="s">
        <v>122</v>
      </c>
      <c r="F64" s="2"/>
      <c r="G64" t="str">
        <f>VLOOKUP(B64,Dictionary!$A$2:$B$20,2,FALSE)</f>
        <v xml:space="preserve">VALUE_TYPE_COMPLEX </v>
      </c>
      <c r="H64" t="str">
        <f>VLOOKUP(C64,Dictionary!$D$2:$E$8,2,FALSE)</f>
        <v xml:space="preserve">VAL_SUBTYPE_STR </v>
      </c>
      <c r="I64" t="str">
        <f t="shared" si="0"/>
        <v>Insert into UFMT_VALUE (VALUE_ID, VALUE_TYPE, VALUE_SUBTYPE, VALUE, DESCRIPTION) Values ('62', '3', '0', '363:15,4:2,5:2', 'Composite, Processing code');</v>
      </c>
      <c r="J64" t="str">
        <f t="shared" si="1"/>
        <v>Update UFMT_VALUE Set (VALUE_TYPE, VALUE_SUBTYPE, VALUE, DESCRIPTION) = ( Select '3', '0', '363:15,4:2,5:2', 'Composite, Processing code' from DUAL) WHERE VALUE_ID = '62';</v>
      </c>
    </row>
    <row r="65" spans="1:10" x14ac:dyDescent="0.35">
      <c r="A65">
        <v>63</v>
      </c>
      <c r="B65">
        <v>1</v>
      </c>
      <c r="C65">
        <v>1</v>
      </c>
      <c r="D65" s="2" t="s">
        <v>104</v>
      </c>
      <c r="E65" s="2" t="s">
        <v>123</v>
      </c>
      <c r="F65" s="2"/>
      <c r="G65" t="str">
        <f>VLOOKUP(B65,Dictionary!$A$2:$B$20,2,FALSE)</f>
        <v xml:space="preserve">VALUE_TYPE_UMF </v>
      </c>
      <c r="H65" t="str">
        <f>VLOOKUP(C65,Dictionary!$D$2:$E$8,2,FALSE)</f>
        <v xml:space="preserve">VAL_SUBTYPE_INT </v>
      </c>
      <c r="I65" t="str">
        <f t="shared" si="0"/>
        <v>Insert into UFMT_VALUE (VALUE_ID, VALUE_TYPE, VALUE_SUBTYPE, VALUE, DESCRIPTION) Values ('63', '1', '1', '3', 'Tag, SVT_IS_REVERSL, int');</v>
      </c>
      <c r="J65" t="str">
        <f t="shared" si="1"/>
        <v>Update UFMT_VALUE Set (VALUE_TYPE, VALUE_SUBTYPE, VALUE, DESCRIPTION) = ( Select '1', '1', '3', 'Tag, SVT_IS_REVERSL, int' from DUAL) WHERE VALUE_ID = '63';</v>
      </c>
    </row>
    <row r="66" spans="1:10" x14ac:dyDescent="0.35">
      <c r="A66">
        <v>64</v>
      </c>
      <c r="B66">
        <v>1</v>
      </c>
      <c r="C66">
        <v>1</v>
      </c>
      <c r="D66" s="2" t="s">
        <v>124</v>
      </c>
      <c r="E66" s="2" t="s">
        <v>125</v>
      </c>
      <c r="F66" s="2"/>
      <c r="G66" t="str">
        <f>VLOOKUP(B66,Dictionary!$A$2:$B$20,2,FALSE)</f>
        <v xml:space="preserve">VALUE_TYPE_UMF </v>
      </c>
      <c r="H66" t="str">
        <f>VLOOKUP(C66,Dictionary!$D$2:$E$8,2,FALSE)</f>
        <v xml:space="preserve">VAL_SUBTYPE_INT </v>
      </c>
      <c r="I66" t="str">
        <f t="shared" si="0"/>
        <v>Insert into UFMT_VALUE (VALUE_ID, VALUE_TYPE, VALUE_SUBTYPE, VALUE, DESCRIPTION) Values ('64', '1', '1', '98', 'Tag, SVT_CCH_BILL_CURR , integer');</v>
      </c>
      <c r="J66" t="str">
        <f t="shared" si="1"/>
        <v>Update UFMT_VALUE Set (VALUE_TYPE, VALUE_SUBTYPE, VALUE, DESCRIPTION) = ( Select '1', '1', '98', 'Tag, SVT_CCH_BILL_CURR , integer' from DUAL) WHERE VALUE_ID = '64';</v>
      </c>
    </row>
    <row r="67" spans="1:10" x14ac:dyDescent="0.35">
      <c r="A67">
        <v>65</v>
      </c>
      <c r="B67">
        <v>1</v>
      </c>
      <c r="C67">
        <v>4</v>
      </c>
      <c r="D67" s="2" t="s">
        <v>126</v>
      </c>
      <c r="E67" s="2" t="s">
        <v>127</v>
      </c>
      <c r="F67" s="2"/>
      <c r="G67" t="str">
        <f>VLOOKUP(B67,Dictionary!$A$2:$B$20,2,FALSE)</f>
        <v xml:space="preserve">VALUE_TYPE_UMF </v>
      </c>
      <c r="H67" t="str">
        <f>VLOOKUP(C67,Dictionary!$D$2:$E$8,2,FALSE)</f>
        <v xml:space="preserve">VAL_SUBTYPE_FLOAT_IP </v>
      </c>
      <c r="I67" t="str">
        <f t="shared" si="0"/>
        <v>Insert into UFMT_VALUE (VALUE_ID, VALUE_TYPE, VALUE_SUBTYPE, VALUE, DESCRIPTION) Values ('65', '1', '4', '84', 'Tag, SVT_CCH_BILL_AMT');</v>
      </c>
      <c r="J67" t="str">
        <f t="shared" si="1"/>
        <v>Update UFMT_VALUE Set (VALUE_TYPE, VALUE_SUBTYPE, VALUE, DESCRIPTION) = ( Select '1', '4', '84', 'Tag, SVT_CCH_BILL_AMT' from DUAL) WHERE VALUE_ID = '65';</v>
      </c>
    </row>
    <row r="68" spans="1:10" x14ac:dyDescent="0.35">
      <c r="A68">
        <v>66</v>
      </c>
      <c r="B68">
        <v>1</v>
      </c>
      <c r="C68">
        <v>4</v>
      </c>
      <c r="D68" s="2" t="s">
        <v>128</v>
      </c>
      <c r="E68" s="2" t="s">
        <v>129</v>
      </c>
      <c r="F68" s="2"/>
      <c r="G68" t="str">
        <f>VLOOKUP(B68,Dictionary!$A$2:$B$20,2,FALSE)</f>
        <v xml:space="preserve">VALUE_TYPE_UMF </v>
      </c>
      <c r="H68" t="str">
        <f>VLOOKUP(C68,Dictionary!$D$2:$E$8,2,FALSE)</f>
        <v xml:space="preserve">VAL_SUBTYPE_FLOAT_IP </v>
      </c>
      <c r="I68" t="str">
        <f t="shared" ref="I68:I131" si="2">"Insert into UFMT_VALUE (VALUE_ID, VALUE_TYPE, VALUE_SUBTYPE, VALUE, DESCRIPTION) Values ('"&amp;A68&amp;"', '"&amp;B68&amp;"', '"&amp;C68&amp;"', '"&amp;D68&amp;"', '"&amp;E68&amp;"');"</f>
        <v>Insert into UFMT_VALUE (VALUE_ID, VALUE_TYPE, VALUE_SUBTYPE, VALUE, DESCRIPTION) Values ('66', '1', '4', '139', 'Tag, SVT_ISS_FEE, double');</v>
      </c>
      <c r="J68" t="str">
        <f t="shared" ref="J68:J131" si="3">"Update UFMT_VALUE Set (VALUE_TYPE, VALUE_SUBTYPE, VALUE, DESCRIPTION) = ( Select '"&amp;B68&amp;"', '"&amp;C68&amp;"', '"&amp;D68&amp;"', '"&amp;E68&amp;"' from DUAL) WHERE VALUE_ID = '"&amp;A68&amp;"';"</f>
        <v>Update UFMT_VALUE Set (VALUE_TYPE, VALUE_SUBTYPE, VALUE, DESCRIPTION) = ( Select '1', '4', '139', 'Tag, SVT_ISS_FEE, double' from DUAL) WHERE VALUE_ID = '66';</v>
      </c>
    </row>
    <row r="69" spans="1:10" x14ac:dyDescent="0.35">
      <c r="A69">
        <v>67</v>
      </c>
      <c r="B69">
        <v>3</v>
      </c>
      <c r="C69">
        <v>0</v>
      </c>
      <c r="D69" s="2" t="s">
        <v>130</v>
      </c>
      <c r="E69" s="2" t="s">
        <v>131</v>
      </c>
      <c r="F69" s="2"/>
      <c r="G69" t="str">
        <f>VLOOKUP(B69,Dictionary!$A$2:$B$20,2,FALSE)</f>
        <v xml:space="preserve">VALUE_TYPE_COMPLEX </v>
      </c>
      <c r="H69" t="str">
        <f>VLOOKUP(C69,Dictionary!$D$2:$E$8,2,FALSE)</f>
        <v xml:space="preserve">VAL_SUBTYPE_STR </v>
      </c>
      <c r="I69" t="str">
        <f t="shared" si="2"/>
        <v>Insert into UFMT_VALUE (VALUE_ID, VALUE_TYPE, VALUE_SUBTYPE, VALUE, DESCRIPTION) Values ('67', '3', '0', '66', 'Composite, DE46 Amounts, FEEs');</v>
      </c>
      <c r="J69" t="str">
        <f t="shared" si="3"/>
        <v>Update UFMT_VALUE Set (VALUE_TYPE, VALUE_SUBTYPE, VALUE, DESCRIPTION) = ( Select '3', '0', '66', 'Composite, DE46 Amounts, FEEs' from DUAL) WHERE VALUE_ID = '67';</v>
      </c>
    </row>
    <row r="70" spans="1:10" x14ac:dyDescent="0.35">
      <c r="A70">
        <v>68</v>
      </c>
      <c r="B70">
        <v>0</v>
      </c>
      <c r="C70">
        <v>0</v>
      </c>
      <c r="D70" s="2" t="s">
        <v>132</v>
      </c>
      <c r="E70" s="2" t="s">
        <v>133</v>
      </c>
      <c r="F70" s="2"/>
      <c r="G70" t="str">
        <f>VLOOKUP(B70,Dictionary!$A$2:$B$20,2,FALSE)</f>
        <v xml:space="preserve">VALUE_TYPE_CONST </v>
      </c>
      <c r="H70" t="str">
        <f>VLOOKUP(C70,Dictionary!$D$2:$E$8,2,FALSE)</f>
        <v xml:space="preserve">VAL_SUBTYPE_STR </v>
      </c>
      <c r="I70" t="str">
        <f t="shared" si="2"/>
        <v>Insert into UFMT_VALUE (VALUE_ID, VALUE_TYPE, VALUE_SUBTYPE, VALUE, DESCRIPTION) Values ('68', '0', '0', '00', 'Const, FEE type');</v>
      </c>
      <c r="J70" t="str">
        <f t="shared" si="3"/>
        <v>Update UFMT_VALUE Set (VALUE_TYPE, VALUE_SUBTYPE, VALUE, DESCRIPTION) = ( Select '0', '0', '00', 'Const, FEE type' from DUAL) WHERE VALUE_ID = '68';</v>
      </c>
    </row>
    <row r="71" spans="1:10" x14ac:dyDescent="0.35">
      <c r="A71">
        <v>69</v>
      </c>
      <c r="B71">
        <v>3</v>
      </c>
      <c r="C71">
        <v>0</v>
      </c>
      <c r="D71" s="2" t="s">
        <v>134</v>
      </c>
      <c r="E71" s="2" t="s">
        <v>118</v>
      </c>
      <c r="F71" s="2"/>
      <c r="G71" t="str">
        <f>VLOOKUP(B71,Dictionary!$A$2:$B$20,2,FALSE)</f>
        <v xml:space="preserve">VALUE_TYPE_COMPLEX </v>
      </c>
      <c r="H71" t="str">
        <f>VLOOKUP(C71,Dictionary!$D$2:$E$8,2,FALSE)</f>
        <v xml:space="preserve">VAL_SUBTYPE_STR </v>
      </c>
      <c r="I71" t="str">
        <f t="shared" si="2"/>
        <v>Insert into UFMT_VALUE (VALUE_ID, VALUE_TYPE, VALUE_SUBTYPE, VALUE, DESCRIPTION) Values ('69', '3', '0', '363:13,40:52,20:22,20:21', 'Composite, DE56 Orig data elements');</v>
      </c>
      <c r="J71" t="str">
        <f t="shared" si="3"/>
        <v>Update UFMT_VALUE Set (VALUE_TYPE, VALUE_SUBTYPE, VALUE, DESCRIPTION) = ( Select '3', '0', '363:13,40:52,20:22,20:21', 'Composite, DE56 Orig data elements' from DUAL) WHERE VALUE_ID = '69';</v>
      </c>
    </row>
    <row r="72" spans="1:10" x14ac:dyDescent="0.35">
      <c r="A72">
        <v>70</v>
      </c>
      <c r="B72">
        <v>3</v>
      </c>
      <c r="C72">
        <v>0</v>
      </c>
      <c r="D72" s="2" t="s">
        <v>135</v>
      </c>
      <c r="E72" s="2" t="s">
        <v>136</v>
      </c>
      <c r="F72" s="2"/>
      <c r="G72" t="str">
        <f>VLOOKUP(B72,Dictionary!$A$2:$B$20,2,FALSE)</f>
        <v xml:space="preserve">VALUE_TYPE_COMPLEX </v>
      </c>
      <c r="H72" t="str">
        <f>VLOOKUP(C72,Dictionary!$D$2:$E$8,2,FALSE)</f>
        <v xml:space="preserve">VAL_SUBTYPE_STR </v>
      </c>
      <c r="I72" t="str">
        <f t="shared" si="2"/>
        <v>Insert into UFMT_VALUE (VALUE_ID, VALUE_TYPE, VALUE_SUBTYPE, VALUE, DESCRIPTION) Values ('70', '3', '0', '363:13,40:52,61:22,61:21', 'Composite, DE56 Orig date_time rvrsl');</v>
      </c>
      <c r="J72" t="str">
        <f t="shared" si="3"/>
        <v>Update UFMT_VALUE Set (VALUE_TYPE, VALUE_SUBTYPE, VALUE, DESCRIPTION) = ( Select '3', '0', '363:13,40:52,61:22,61:21', 'Composite, DE56 Orig date_time rvrsl' from DUAL) WHERE VALUE_ID = '70';</v>
      </c>
    </row>
    <row r="73" spans="1:10" x14ac:dyDescent="0.35">
      <c r="A73">
        <v>71</v>
      </c>
      <c r="B73">
        <v>0</v>
      </c>
      <c r="C73">
        <v>0</v>
      </c>
      <c r="D73" s="2" t="s">
        <v>137</v>
      </c>
      <c r="E73" s="2" t="s">
        <v>138</v>
      </c>
      <c r="F73" s="2"/>
      <c r="G73" t="str">
        <f>VLOOKUP(B73,Dictionary!$A$2:$B$20,2,FALSE)</f>
        <v xml:space="preserve">VALUE_TYPE_CONST </v>
      </c>
      <c r="H73" t="str">
        <f>VLOOKUP(C73,Dictionary!$D$2:$E$8,2,FALSE)</f>
        <v xml:space="preserve">VAL_SUBTYPE_STR </v>
      </c>
      <c r="I73" t="str">
        <f t="shared" si="2"/>
        <v>Insert into UFMT_VALUE (VALUE_ID, VALUE_TYPE, VALUE_SUBTYPE, VALUE, DESCRIPTION) Values ('71', '0', '0', '1220', 'Cons, Notif msg type for DE56 in rvrsl m');</v>
      </c>
      <c r="J73" t="str">
        <f t="shared" si="3"/>
        <v>Update UFMT_VALUE Set (VALUE_TYPE, VALUE_SUBTYPE, VALUE, DESCRIPTION) = ( Select '0', '0', '1220', 'Cons, Notif msg type for DE56 in rvrsl m' from DUAL) WHERE VALUE_ID = '71';</v>
      </c>
    </row>
    <row r="74" spans="1:10" x14ac:dyDescent="0.35">
      <c r="A74">
        <v>72</v>
      </c>
      <c r="B74">
        <v>3</v>
      </c>
      <c r="C74">
        <v>0</v>
      </c>
      <c r="D74" s="2" t="s">
        <v>139</v>
      </c>
      <c r="E74" s="2" t="s">
        <v>140</v>
      </c>
      <c r="F74" s="2"/>
      <c r="G74" t="str">
        <f>VLOOKUP(B74,Dictionary!$A$2:$B$20,2,FALSE)</f>
        <v xml:space="preserve">VALUE_TYPE_COMPLEX </v>
      </c>
      <c r="H74" t="str">
        <f>VLOOKUP(C74,Dictionary!$D$2:$E$8,2,FALSE)</f>
        <v xml:space="preserve">VAL_SUBTYPE_STR </v>
      </c>
      <c r="I74" t="str">
        <f t="shared" si="2"/>
        <v>Insert into UFMT_VALUE (VALUE_ID, VALUE_TYPE, VALUE_SUBTYPE, VALUE, DESCRIPTION) Values ('72', '3', '0', '71,40:52,20:22,20:21', 'Composite, DE56 Orig date_time notirvrsl');</v>
      </c>
      <c r="J74" t="str">
        <f t="shared" si="3"/>
        <v>Update UFMT_VALUE Set (VALUE_TYPE, VALUE_SUBTYPE, VALUE, DESCRIPTION) = ( Select '3', '0', '71,40:52,20:22,20:21', 'Composite, DE56 Orig date_time notirvrsl' from DUAL) WHERE VALUE_ID = '72';</v>
      </c>
    </row>
    <row r="75" spans="1:10" x14ac:dyDescent="0.35">
      <c r="A75">
        <v>73</v>
      </c>
      <c r="B75">
        <v>1</v>
      </c>
      <c r="C75">
        <v>1</v>
      </c>
      <c r="D75" s="2" t="s">
        <v>141</v>
      </c>
      <c r="E75" s="2" t="s">
        <v>142</v>
      </c>
      <c r="F75" s="2"/>
      <c r="G75" t="str">
        <f>VLOOKUP(B75,Dictionary!$A$2:$B$20,2,FALSE)</f>
        <v xml:space="preserve">VALUE_TYPE_UMF </v>
      </c>
      <c r="H75" t="str">
        <f>VLOOKUP(C75,Dictionary!$D$2:$E$8,2,FALSE)</f>
        <v xml:space="preserve">VAL_SUBTYPE_INT </v>
      </c>
      <c r="I75" t="str">
        <f t="shared" si="2"/>
        <v>Insert into UFMT_VALUE (VALUE_ID, VALUE_TYPE, VALUE_SUBTYPE, VALUE, DESCRIPTION) Values ('73', '1', '1', '69', 'Tag, SVT_ACCT1_AB_CUR, int');</v>
      </c>
      <c r="J75" t="str">
        <f t="shared" si="3"/>
        <v>Update UFMT_VALUE Set (VALUE_TYPE, VALUE_SUBTYPE, VALUE, DESCRIPTION) = ( Select '1', '1', '69', 'Tag, SVT_ACCT1_AB_CUR, int' from DUAL) WHERE VALUE_ID = '73';</v>
      </c>
    </row>
    <row r="76" spans="1:10" x14ac:dyDescent="0.35">
      <c r="A76">
        <v>74</v>
      </c>
      <c r="B76">
        <v>1</v>
      </c>
      <c r="C76">
        <v>0</v>
      </c>
      <c r="D76" s="2" t="s">
        <v>143</v>
      </c>
      <c r="E76" s="2" t="s">
        <v>144</v>
      </c>
      <c r="F76" s="2"/>
      <c r="G76" t="str">
        <f>VLOOKUP(B76,Dictionary!$A$2:$B$20,2,FALSE)</f>
        <v xml:space="preserve">VALUE_TYPE_UMF </v>
      </c>
      <c r="H76" t="str">
        <f>VLOOKUP(C76,Dictionary!$D$2:$E$8,2,FALSE)</f>
        <v xml:space="preserve">VAL_SUBTYPE_STR </v>
      </c>
      <c r="I76" t="str">
        <f t="shared" si="2"/>
        <v>Insert into UFMT_VALUE (VALUE_ID, VALUE_TYPE, VALUE_SUBTYPE, VALUE, DESCRIPTION) Values ('74', '1', '0', '159', 'Tag, SVT_TERM_ACCT_NO');</v>
      </c>
      <c r="J76" t="str">
        <f t="shared" si="3"/>
        <v>Update UFMT_VALUE Set (VALUE_TYPE, VALUE_SUBTYPE, VALUE, DESCRIPTION) = ( Select '1', '0', '159', 'Tag, SVT_TERM_ACCT_NO' from DUAL) WHERE VALUE_ID = '74';</v>
      </c>
    </row>
    <row r="77" spans="1:10" x14ac:dyDescent="0.35">
      <c r="A77">
        <v>76</v>
      </c>
      <c r="B77">
        <v>3</v>
      </c>
      <c r="C77">
        <v>0</v>
      </c>
      <c r="D77" s="2" t="s">
        <v>145</v>
      </c>
      <c r="E77" s="2" t="s">
        <v>146</v>
      </c>
      <c r="F77" s="2"/>
      <c r="G77" t="str">
        <f>VLOOKUP(B77,Dictionary!$A$2:$B$20,2,FALSE)</f>
        <v xml:space="preserve">VALUE_TYPE_COMPLEX </v>
      </c>
      <c r="H77" t="str">
        <f>VLOOKUP(C77,Dictionary!$D$2:$E$8,2,FALSE)</f>
        <v xml:space="preserve">VAL_SUBTYPE_STR </v>
      </c>
      <c r="I77" t="str">
        <f t="shared" si="2"/>
        <v>Insert into UFMT_VALUE (VALUE_ID, VALUE_TYPE, VALUE_SUBTYPE, VALUE, DESCRIPTION) Values ('76', '3', '0', '363:165,77', 'Composite, Processing code for Notifs');</v>
      </c>
      <c r="J77" t="str">
        <f t="shared" si="3"/>
        <v>Update UFMT_VALUE Set (VALUE_TYPE, VALUE_SUBTYPE, VALUE, DESCRIPTION) = ( Select '3', '0', '363:165,77', 'Composite, Processing code for Notifs' from DUAL) WHERE VALUE_ID = '76';</v>
      </c>
    </row>
    <row r="78" spans="1:10" x14ac:dyDescent="0.35">
      <c r="A78">
        <v>77</v>
      </c>
      <c r="B78">
        <v>0</v>
      </c>
      <c r="C78">
        <v>0</v>
      </c>
      <c r="D78" s="2" t="s">
        <v>147</v>
      </c>
      <c r="E78" s="2" t="s">
        <v>148</v>
      </c>
      <c r="F78" s="2"/>
      <c r="G78" t="str">
        <f>VLOOKUP(B78,Dictionary!$A$2:$B$20,2,FALSE)</f>
        <v xml:space="preserve">VALUE_TYPE_CONST </v>
      </c>
      <c r="H78" t="str">
        <f>VLOOKUP(C78,Dictionary!$D$2:$E$8,2,FALSE)</f>
        <v xml:space="preserve">VAL_SUBTYPE_STR </v>
      </c>
      <c r="I78" t="str">
        <f t="shared" si="2"/>
        <v>Insert into UFMT_VALUE (VALUE_ID, VALUE_TYPE, VALUE_SUBTYPE, VALUE, DESCRIPTION) Values ('77', '0', '0', '0000', 'Const, Account types for Notifs');</v>
      </c>
      <c r="J78" t="str">
        <f t="shared" si="3"/>
        <v>Update UFMT_VALUE Set (VALUE_TYPE, VALUE_SUBTYPE, VALUE, DESCRIPTION) = ( Select '0', '0', '0000', 'Const, Account types for Notifs' from DUAL) WHERE VALUE_ID = '77';</v>
      </c>
    </row>
    <row r="79" spans="1:10" x14ac:dyDescent="0.35">
      <c r="A79">
        <v>78</v>
      </c>
      <c r="B79">
        <v>3</v>
      </c>
      <c r="C79">
        <v>0</v>
      </c>
      <c r="D79" s="2" t="s">
        <v>149</v>
      </c>
      <c r="E79" s="2" t="s">
        <v>146</v>
      </c>
      <c r="F79" s="2"/>
      <c r="G79" t="str">
        <f>VLOOKUP(B79,Dictionary!$A$2:$B$20,2,FALSE)</f>
        <v xml:space="preserve">VALUE_TYPE_COMPLEX </v>
      </c>
      <c r="H79" t="str">
        <f>VLOOKUP(C79,Dictionary!$D$2:$E$8,2,FALSE)</f>
        <v xml:space="preserve">VAL_SUBTYPE_STR </v>
      </c>
      <c r="I79" t="str">
        <f t="shared" si="2"/>
        <v>Insert into UFMT_VALUE (VALUE_ID, VALUE_TYPE, VALUE_SUBTYPE, VALUE, DESCRIPTION) Values ('78', '3', '0', '363:15,77', 'Composite, Processing code for Notifs');</v>
      </c>
      <c r="J79" t="str">
        <f t="shared" si="3"/>
        <v>Update UFMT_VALUE Set (VALUE_TYPE, VALUE_SUBTYPE, VALUE, DESCRIPTION) = ( Select '3', '0', '363:15,77', 'Composite, Processing code for Notifs' from DUAL) WHERE VALUE_ID = '78';</v>
      </c>
    </row>
    <row r="80" spans="1:10" x14ac:dyDescent="0.35">
      <c r="A80">
        <v>79</v>
      </c>
      <c r="B80">
        <v>3</v>
      </c>
      <c r="C80">
        <v>0</v>
      </c>
      <c r="D80" s="2" t="s">
        <v>150</v>
      </c>
      <c r="E80" s="2" t="s">
        <v>122</v>
      </c>
      <c r="F80" s="2"/>
      <c r="G80" t="str">
        <f>VLOOKUP(B80,Dictionary!$A$2:$B$20,2,FALSE)</f>
        <v xml:space="preserve">VALUE_TYPE_COMPLEX </v>
      </c>
      <c r="H80" t="str">
        <f>VLOOKUP(C80,Dictionary!$D$2:$E$8,2,FALSE)</f>
        <v xml:space="preserve">VAL_SUBTYPE_STR </v>
      </c>
      <c r="I80" t="str">
        <f t="shared" si="2"/>
        <v>Insert into UFMT_VALUE (VALUE_ID, VALUE_TYPE, VALUE_SUBTYPE, VALUE, DESCRIPTION) Values ('79', '3', '0', '363:27,4:2,5:2', 'Composite, Processing code');</v>
      </c>
      <c r="J80" t="str">
        <f t="shared" si="3"/>
        <v>Update UFMT_VALUE Set (VALUE_TYPE, VALUE_SUBTYPE, VALUE, DESCRIPTION) = ( Select '3', '0', '363:27,4:2,5:2', 'Composite, Processing code' from DUAL) WHERE VALUE_ID = '79';</v>
      </c>
    </row>
    <row r="81" spans="1:10" x14ac:dyDescent="0.35">
      <c r="A81">
        <v>80</v>
      </c>
      <c r="B81">
        <v>3</v>
      </c>
      <c r="C81">
        <v>0</v>
      </c>
      <c r="D81" s="2" t="s">
        <v>151</v>
      </c>
      <c r="E81" s="2" t="s">
        <v>152</v>
      </c>
      <c r="F81" s="2"/>
      <c r="G81" t="str">
        <f>VLOOKUP(B81,Dictionary!$A$2:$B$20,2,FALSE)</f>
        <v xml:space="preserve">VALUE_TYPE_COMPLEX </v>
      </c>
      <c r="H81" t="str">
        <f>VLOOKUP(C81,Dictionary!$D$2:$E$8,2,FALSE)</f>
        <v xml:space="preserve">VAL_SUBTYPE_STR </v>
      </c>
      <c r="I81" t="str">
        <f t="shared" si="2"/>
        <v>Insert into UFMT_VALUE (VALUE_ID, VALUE_TYPE, VALUE_SUBTYPE, VALUE, DESCRIPTION) Values ('80', '3', '0', '13:4,14:7', 'Composite, Date time 87 format');</v>
      </c>
      <c r="J81" t="str">
        <f t="shared" si="3"/>
        <v>Update UFMT_VALUE Set (VALUE_TYPE, VALUE_SUBTYPE, VALUE, DESCRIPTION) = ( Select '3', '0', '13:4,14:7', 'Composite, Date time 87 format' from DUAL) WHERE VALUE_ID = '80';</v>
      </c>
    </row>
    <row r="82" spans="1:10" x14ac:dyDescent="0.35">
      <c r="A82">
        <v>81</v>
      </c>
      <c r="B82">
        <v>3</v>
      </c>
      <c r="C82">
        <v>0</v>
      </c>
      <c r="D82" s="2" t="s">
        <v>153</v>
      </c>
      <c r="E82" s="2" t="s">
        <v>154</v>
      </c>
      <c r="F82" s="2"/>
      <c r="G82" t="str">
        <f>VLOOKUP(B82,Dictionary!$A$2:$B$20,2,FALSE)</f>
        <v xml:space="preserve">VALUE_TYPE_COMPLEX </v>
      </c>
      <c r="H82" t="str">
        <f>VLOOKUP(C82,Dictionary!$D$2:$E$8,2,FALSE)</f>
        <v xml:space="preserve">VAL_SUBTYPE_STR </v>
      </c>
      <c r="I82" t="str">
        <f t="shared" si="2"/>
        <v>Insert into UFMT_VALUE (VALUE_ID, VALUE_TYPE, VALUE_SUBTYPE, VALUE, DESCRIPTION) Values ('81', '3', '0', '13:4', 'Date MMDD format');</v>
      </c>
      <c r="J82" t="str">
        <f t="shared" si="3"/>
        <v>Update UFMT_VALUE Set (VALUE_TYPE, VALUE_SUBTYPE, VALUE, DESCRIPTION) = ( Select '3', '0', '13:4', 'Date MMDD format' from DUAL) WHERE VALUE_ID = '81';</v>
      </c>
    </row>
    <row r="83" spans="1:10" x14ac:dyDescent="0.35">
      <c r="A83">
        <v>82</v>
      </c>
      <c r="B83">
        <v>3</v>
      </c>
      <c r="C83">
        <v>0</v>
      </c>
      <c r="D83" s="2" t="s">
        <v>155</v>
      </c>
      <c r="E83" s="2" t="s">
        <v>156</v>
      </c>
      <c r="F83" s="2"/>
      <c r="G83" t="str">
        <f>VLOOKUP(B83,Dictionary!$A$2:$B$20,2,FALSE)</f>
        <v xml:space="preserve">VALUE_TYPE_COMPLEX </v>
      </c>
      <c r="H83" t="str">
        <f>VLOOKUP(C83,Dictionary!$D$2:$E$8,2,FALSE)</f>
        <v xml:space="preserve">VAL_SUBTYPE_STR </v>
      </c>
      <c r="I83" t="str">
        <f t="shared" si="2"/>
        <v>Insert into UFMT_VALUE (VALUE_ID, VALUE_TYPE, VALUE_SUBTYPE, VALUE, DESCRIPTION) Values ('82', '3', '0', '1:29', 'Composite, DE28 Amounts, FEEs');</v>
      </c>
      <c r="J83" t="str">
        <f t="shared" si="3"/>
        <v>Update UFMT_VALUE Set (VALUE_TYPE, VALUE_SUBTYPE, VALUE, DESCRIPTION) = ( Select '3', '0', '1:29', 'Composite, DE28 Amounts, FEEs' from DUAL) WHERE VALUE_ID = '82';</v>
      </c>
    </row>
    <row r="84" spans="1:10" x14ac:dyDescent="0.35">
      <c r="A84">
        <v>83</v>
      </c>
      <c r="B84">
        <v>3</v>
      </c>
      <c r="C84">
        <v>0</v>
      </c>
      <c r="D84" s="2" t="s">
        <v>157</v>
      </c>
      <c r="E84" s="2" t="s">
        <v>158</v>
      </c>
      <c r="F84" s="2"/>
      <c r="G84" t="str">
        <f>VLOOKUP(B84,Dictionary!$A$2:$B$20,2,FALSE)</f>
        <v xml:space="preserve">VALUE_TYPE_COMPLEX </v>
      </c>
      <c r="H84" t="str">
        <f>VLOOKUP(C84,Dictionary!$D$2:$E$8,2,FALSE)</f>
        <v xml:space="preserve">VAL_SUBTYPE_STR </v>
      </c>
      <c r="I84" t="str">
        <f t="shared" si="2"/>
        <v>Insert into UFMT_VALUE (VALUE_ID, VALUE_TYPE, VALUE_SUBTYPE, VALUE, DESCRIPTION) Values ('83', '3', '0', '30,32,33', 'Composite, Acceptor Name Location');</v>
      </c>
      <c r="J84" t="str">
        <f t="shared" si="3"/>
        <v>Update UFMT_VALUE Set (VALUE_TYPE, VALUE_SUBTYPE, VALUE, DESCRIPTION) = ( Select '3', '0', '30,32,33', 'Composite, Acceptor Name Location' from DUAL) WHERE VALUE_ID = '83';</v>
      </c>
    </row>
    <row r="85" spans="1:10" x14ac:dyDescent="0.35">
      <c r="A85">
        <v>84</v>
      </c>
      <c r="B85">
        <v>3</v>
      </c>
      <c r="C85">
        <v>0</v>
      </c>
      <c r="D85" s="2" t="s">
        <v>159</v>
      </c>
      <c r="E85" s="2" t="s">
        <v>122</v>
      </c>
      <c r="F85" s="2"/>
      <c r="G85" t="str">
        <f>VLOOKUP(B85,Dictionary!$A$2:$B$20,2,FALSE)</f>
        <v xml:space="preserve">VALUE_TYPE_COMPLEX </v>
      </c>
      <c r="H85" t="str">
        <f>VLOOKUP(C85,Dictionary!$D$2:$E$8,2,FALSE)</f>
        <v xml:space="preserve">VAL_SUBTYPE_STR </v>
      </c>
      <c r="I85" t="str">
        <f t="shared" si="2"/>
        <v>Insert into UFMT_VALUE (VALUE_ID, VALUE_TYPE, VALUE_SUBTYPE, VALUE, DESCRIPTION) Values ('84', '3', '0', '61:28', 'Composite, Processing code');</v>
      </c>
      <c r="J85" t="str">
        <f t="shared" si="3"/>
        <v>Update UFMT_VALUE Set (VALUE_TYPE, VALUE_SUBTYPE, VALUE, DESCRIPTION) = ( Select '3', '0', '61:28', 'Composite, Processing code' from DUAL) WHERE VALUE_ID = '84';</v>
      </c>
    </row>
    <row r="86" spans="1:10" x14ac:dyDescent="0.35">
      <c r="A86">
        <v>85</v>
      </c>
      <c r="B86">
        <v>3</v>
      </c>
      <c r="C86">
        <v>0</v>
      </c>
      <c r="D86" s="2" t="s">
        <v>160</v>
      </c>
      <c r="E86" s="2" t="s">
        <v>161</v>
      </c>
      <c r="F86" s="2"/>
      <c r="G86" t="str">
        <f>VLOOKUP(B86,Dictionary!$A$2:$B$20,2,FALSE)</f>
        <v xml:space="preserve">VALUE_TYPE_COMPLEX </v>
      </c>
      <c r="H86" t="str">
        <f>VLOOKUP(C86,Dictionary!$D$2:$E$8,2,FALSE)</f>
        <v xml:space="preserve">VAL_SUBTYPE_STR </v>
      </c>
      <c r="I86" t="str">
        <f t="shared" si="2"/>
        <v>Insert into UFMT_VALUE (VALUE_ID, VALUE_TYPE, VALUE_SUBTYPE, VALUE, DESCRIPTION) Values ('85', '3', '0', '1:30', 'Composite, DE54 Parse Balances');</v>
      </c>
      <c r="J86" t="str">
        <f t="shared" si="3"/>
        <v>Update UFMT_VALUE Set (VALUE_TYPE, VALUE_SUBTYPE, VALUE, DESCRIPTION) = ( Select '3', '0', '1:30', 'Composite, DE54 Parse Balances' from DUAL) WHERE VALUE_ID = '85';</v>
      </c>
    </row>
    <row r="87" spans="1:10" x14ac:dyDescent="0.35">
      <c r="A87">
        <v>86</v>
      </c>
      <c r="B87">
        <v>0</v>
      </c>
      <c r="C87">
        <v>0</v>
      </c>
      <c r="D87" s="2" t="s">
        <v>162</v>
      </c>
      <c r="E87" s="2" t="s">
        <v>163</v>
      </c>
      <c r="F87" s="2"/>
      <c r="G87" t="str">
        <f>VLOOKUP(B87,Dictionary!$A$2:$B$20,2,FALSE)</f>
        <v xml:space="preserve">VALUE_TYPE_CONST </v>
      </c>
      <c r="H87" t="str">
        <f>VLOOKUP(C87,Dictionary!$D$2:$E$8,2,FALSE)</f>
        <v xml:space="preserve">VAL_SUBTYPE_STR </v>
      </c>
      <c r="I87" t="str">
        <f t="shared" si="2"/>
        <v>Insert into UFMT_VALUE (VALUE_ID, VALUE_TYPE, VALUE_SUBTYPE, VALUE, DESCRIPTION) Values ('86', '0', '0', '301', 'Const, Network code for 87 LOGIN');</v>
      </c>
      <c r="J87" t="str">
        <f t="shared" si="3"/>
        <v>Update UFMT_VALUE Set (VALUE_TYPE, VALUE_SUBTYPE, VALUE, DESCRIPTION) = ( Select '0', '0', '301', 'Const, Network code for 87 LOGIN' from DUAL) WHERE VALUE_ID = '86';</v>
      </c>
    </row>
    <row r="88" spans="1:10" x14ac:dyDescent="0.35">
      <c r="A88">
        <v>87</v>
      </c>
      <c r="B88">
        <v>3</v>
      </c>
      <c r="C88">
        <v>0</v>
      </c>
      <c r="D88" s="2" t="s">
        <v>164</v>
      </c>
      <c r="E88" s="2" t="s">
        <v>165</v>
      </c>
      <c r="F88" s="2"/>
      <c r="G88" t="str">
        <f>VLOOKUP(B88,Dictionary!$A$2:$B$20,2,FALSE)</f>
        <v xml:space="preserve">VALUE_TYPE_COMPLEX </v>
      </c>
      <c r="H88" t="str">
        <f>VLOOKUP(C88,Dictionary!$D$2:$E$8,2,FALSE)</f>
        <v xml:space="preserve">VAL_SUBTYPE_STR </v>
      </c>
      <c r="I88" t="str">
        <f t="shared" si="2"/>
        <v>Insert into UFMT_VALUE (VALUE_ID, VALUE_TYPE, VALUE_SUBTYPE, VALUE, DESCRIPTION) Values ('87', '3', '0', '1:31', 'Composite, DE127 Parse Mini Stmt Data');</v>
      </c>
      <c r="J88" t="str">
        <f t="shared" si="3"/>
        <v>Update UFMT_VALUE Set (VALUE_TYPE, VALUE_SUBTYPE, VALUE, DESCRIPTION) = ( Select '3', '0', '1:31', 'Composite, DE127 Parse Mini Stmt Data' from DUAL) WHERE VALUE_ID = '87';</v>
      </c>
    </row>
    <row r="89" spans="1:10" x14ac:dyDescent="0.35">
      <c r="A89">
        <v>88</v>
      </c>
      <c r="B89">
        <v>3</v>
      </c>
      <c r="C89">
        <v>0</v>
      </c>
      <c r="D89" s="2" t="s">
        <v>166</v>
      </c>
      <c r="E89" s="2" t="s">
        <v>167</v>
      </c>
      <c r="F89" s="2"/>
      <c r="G89" t="str">
        <f>VLOOKUP(B89,Dictionary!$A$2:$B$20,2,FALSE)</f>
        <v xml:space="preserve">VALUE_TYPE_COMPLEX </v>
      </c>
      <c r="H89" t="str">
        <f>VLOOKUP(C89,Dictionary!$D$2:$E$8,2,FALSE)</f>
        <v xml:space="preserve">VAL_SUBTYPE_STR </v>
      </c>
      <c r="I89" t="str">
        <f t="shared" si="2"/>
        <v>Insert into UFMT_VALUE (VALUE_ID, VALUE_TYPE, VALUE_SUBTYPE, VALUE, DESCRIPTION) Values ('88', '3', '0', '1:32', 'Composite, DE67 Set Network Code');</v>
      </c>
      <c r="J89" t="str">
        <f t="shared" si="3"/>
        <v>Update UFMT_VALUE Set (VALUE_TYPE, VALUE_SUBTYPE, VALUE, DESCRIPTION) = ( Select '3', '0', '1:32', 'Composite, DE67 Set Network Code' from DUAL) WHERE VALUE_ID = '88';</v>
      </c>
    </row>
    <row r="90" spans="1:10" x14ac:dyDescent="0.35">
      <c r="A90">
        <v>89</v>
      </c>
      <c r="B90">
        <v>0</v>
      </c>
      <c r="C90">
        <v>0</v>
      </c>
      <c r="D90" s="2" t="s">
        <v>132</v>
      </c>
      <c r="E90" s="2" t="s">
        <v>168</v>
      </c>
      <c r="F90" s="2"/>
      <c r="G90" t="str">
        <f>VLOOKUP(B90,Dictionary!$A$2:$B$20,2,FALSE)</f>
        <v xml:space="preserve">VALUE_TYPE_CONST </v>
      </c>
      <c r="H90" t="str">
        <f>VLOOKUP(C90,Dictionary!$D$2:$E$8,2,FALSE)</f>
        <v xml:space="preserve">VAL_SUBTYPE_STR </v>
      </c>
      <c r="I90" t="str">
        <f t="shared" si="2"/>
        <v>Insert into UFMT_VALUE (VALUE_ID, VALUE_TYPE, VALUE_SUBTYPE, VALUE, DESCRIPTION) Values ('89', '0', '0', '00', 'Const, POS Entry Mode');</v>
      </c>
      <c r="J90" t="str">
        <f t="shared" si="3"/>
        <v>Update UFMT_VALUE Set (VALUE_TYPE, VALUE_SUBTYPE, VALUE, DESCRIPTION) = ( Select '0', '0', '00', 'Const, POS Entry Mode' from DUAL) WHERE VALUE_ID = '89';</v>
      </c>
    </row>
    <row r="91" spans="1:10" x14ac:dyDescent="0.35">
      <c r="A91">
        <v>90</v>
      </c>
      <c r="B91">
        <v>1</v>
      </c>
      <c r="C91">
        <v>1</v>
      </c>
      <c r="D91" s="2" t="s">
        <v>169</v>
      </c>
      <c r="E91" s="2" t="s">
        <v>170</v>
      </c>
      <c r="F91" s="2"/>
      <c r="G91" t="str">
        <f>VLOOKUP(B91,Dictionary!$A$2:$B$20,2,FALSE)</f>
        <v xml:space="preserve">VALUE_TYPE_UMF </v>
      </c>
      <c r="H91" t="str">
        <f>VLOOKUP(C91,Dictionary!$D$2:$E$8,2,FALSE)</f>
        <v xml:space="preserve">VAL_SUBTYPE_INT </v>
      </c>
      <c r="I91" t="str">
        <f t="shared" si="2"/>
        <v>Insert into UFMT_VALUE (VALUE_ID, VALUE_TYPE, VALUE_SUBTYPE, VALUE, DESCRIPTION) Values ('90', '1', '1', '130', 'Tag, SVT_SV_MCC, int');</v>
      </c>
      <c r="J91" t="str">
        <f t="shared" si="3"/>
        <v>Update UFMT_VALUE Set (VALUE_TYPE, VALUE_SUBTYPE, VALUE, DESCRIPTION) = ( Select '1', '1', '130', 'Tag, SVT_SV_MCC, int' from DUAL) WHERE VALUE_ID = '90';</v>
      </c>
    </row>
    <row r="92" spans="1:10" x14ac:dyDescent="0.35">
      <c r="A92">
        <v>91</v>
      </c>
      <c r="B92">
        <v>1</v>
      </c>
      <c r="C92">
        <v>0</v>
      </c>
      <c r="D92" s="2" t="s">
        <v>171</v>
      </c>
      <c r="E92" s="2" t="s">
        <v>172</v>
      </c>
      <c r="F92" s="2"/>
      <c r="G92" t="str">
        <f>VLOOKUP(B92,Dictionary!$A$2:$B$20,2,FALSE)</f>
        <v xml:space="preserve">VALUE_TYPE_UMF </v>
      </c>
      <c r="H92" t="str">
        <f>VLOOKUP(C92,Dictionary!$D$2:$E$8,2,FALSE)</f>
        <v xml:space="preserve">VAL_SUBTYPE_STR </v>
      </c>
      <c r="I92" t="str">
        <f t="shared" si="2"/>
        <v>Insert into UFMT_VALUE (VALUE_ID, VALUE_TYPE, VALUE_SUBTYPE, VALUE, DESCRIPTION) Values ('91', '1', '0', '110', 'Tag, SVT_ADDL_AMT');</v>
      </c>
      <c r="J92" t="str">
        <f t="shared" si="3"/>
        <v>Update UFMT_VALUE Set (VALUE_TYPE, VALUE_SUBTYPE, VALUE, DESCRIPTION) = ( Select '1', '0', '110', 'Tag, SVT_ADDL_AMT' from DUAL) WHERE VALUE_ID = '91';</v>
      </c>
    </row>
    <row r="93" spans="1:10" x14ac:dyDescent="0.35">
      <c r="A93">
        <v>92</v>
      </c>
      <c r="B93">
        <v>0</v>
      </c>
      <c r="C93">
        <v>0</v>
      </c>
      <c r="D93" s="2" t="s">
        <v>173</v>
      </c>
      <c r="E93" s="2" t="s">
        <v>174</v>
      </c>
      <c r="F93" s="2"/>
      <c r="G93" t="str">
        <f>VLOOKUP(B93,Dictionary!$A$2:$B$20,2,FALSE)</f>
        <v xml:space="preserve">VALUE_TYPE_CONST </v>
      </c>
      <c r="H93" t="str">
        <f>VLOOKUP(C93,Dictionary!$D$2:$E$8,2,FALSE)</f>
        <v xml:space="preserve">VAL_SUBTYPE_STR </v>
      </c>
      <c r="I93" t="str">
        <f t="shared" si="2"/>
        <v>Insert into UFMT_VALUE (VALUE_ID, VALUE_TYPE, VALUE_SUBTYPE, VALUE, DESCRIPTION) Values ('92', '0', '0', '0200', 'Const, Original MTI');</v>
      </c>
      <c r="J93" t="str">
        <f t="shared" si="3"/>
        <v>Update UFMT_VALUE Set (VALUE_TYPE, VALUE_SUBTYPE, VALUE, DESCRIPTION) = ( Select '0', '0', '0200', 'Const, Original MTI' from DUAL) WHERE VALUE_ID = '92';</v>
      </c>
    </row>
    <row r="94" spans="1:10" x14ac:dyDescent="0.35">
      <c r="A94">
        <v>93</v>
      </c>
      <c r="B94">
        <v>3</v>
      </c>
      <c r="C94">
        <v>0</v>
      </c>
      <c r="D94" s="2" t="s">
        <v>175</v>
      </c>
      <c r="E94" s="2" t="s">
        <v>176</v>
      </c>
      <c r="F94" s="2"/>
      <c r="G94" t="str">
        <f>VLOOKUP(B94,Dictionary!$A$2:$B$20,2,FALSE)</f>
        <v xml:space="preserve">VALUE_TYPE_COMPLEX </v>
      </c>
      <c r="H94" t="str">
        <f>VLOOKUP(C94,Dictionary!$D$2:$E$8,2,FALSE)</f>
        <v xml:space="preserve">VAL_SUBTYPE_STR </v>
      </c>
      <c r="I94" t="str">
        <f t="shared" si="2"/>
        <v>Insert into UFMT_VALUE (VALUE_ID, VALUE_TYPE, VALUE_SUBTYPE, VALUE, DESCRIPTION) Values ('93', '3', '0', '92:121,40:122,205:123,282:124,283:125', 'Composite, iBSM Orig data element');</v>
      </c>
      <c r="J94" t="str">
        <f t="shared" si="3"/>
        <v>Update UFMT_VALUE Set (VALUE_TYPE, VALUE_SUBTYPE, VALUE, DESCRIPTION) = ( Select '3', '0', '92:121,40:122,205:123,282:124,283:125', 'Composite, iBSM Orig data element' from DUAL) WHERE VALUE_ID = '93';</v>
      </c>
    </row>
    <row r="95" spans="1:10" x14ac:dyDescent="0.35">
      <c r="A95">
        <v>94</v>
      </c>
      <c r="B95">
        <v>0</v>
      </c>
      <c r="C95">
        <v>0</v>
      </c>
      <c r="D95" s="2" t="s">
        <v>177</v>
      </c>
      <c r="E95" s="2" t="s">
        <v>178</v>
      </c>
      <c r="F95" s="2"/>
      <c r="G95" t="str">
        <f>VLOOKUP(B95,Dictionary!$A$2:$B$20,2,FALSE)</f>
        <v xml:space="preserve">VALUE_TYPE_CONST </v>
      </c>
      <c r="H95" t="str">
        <f>VLOOKUP(C95,Dictionary!$D$2:$E$8,2,FALSE)</f>
        <v xml:space="preserve">VAL_SUBTYPE_STR </v>
      </c>
      <c r="I95" t="str">
        <f t="shared" si="2"/>
        <v>Insert into UFMT_VALUE (VALUE_ID, VALUE_TYPE, VALUE_SUBTYPE, VALUE, DESCRIPTION) Values ('94', '0', '0', '0220', 'Const, Original MTI for Notification');</v>
      </c>
      <c r="J95" t="str">
        <f t="shared" si="3"/>
        <v>Update UFMT_VALUE Set (VALUE_TYPE, VALUE_SUBTYPE, VALUE, DESCRIPTION) = ( Select '0', '0', '0220', 'Const, Original MTI for Notification' from DUAL) WHERE VALUE_ID = '94';</v>
      </c>
    </row>
    <row r="96" spans="1:10" x14ac:dyDescent="0.35">
      <c r="A96">
        <v>95</v>
      </c>
      <c r="B96">
        <v>3</v>
      </c>
      <c r="C96">
        <v>0</v>
      </c>
      <c r="D96" s="2" t="s">
        <v>179</v>
      </c>
      <c r="E96" s="2" t="s">
        <v>180</v>
      </c>
      <c r="F96" s="2"/>
      <c r="G96" t="str">
        <f>VLOOKUP(B96,Dictionary!$A$2:$B$20,2,FALSE)</f>
        <v xml:space="preserve">VALUE_TYPE_COMPLEX </v>
      </c>
      <c r="H96" t="str">
        <f>VLOOKUP(C96,Dictionary!$D$2:$E$8,2,FALSE)</f>
        <v xml:space="preserve">VAL_SUBTYPE_STR </v>
      </c>
      <c r="I96" t="str">
        <f t="shared" si="2"/>
        <v>Insert into UFMT_VALUE (VALUE_ID, VALUE_TYPE, VALUE_SUBTYPE, VALUE, DESCRIPTION) Values ('95', '3', '0', '94,47,13:4,14:7,20', 'Composite, DE90 Orig data element for re');</v>
      </c>
      <c r="J96" t="str">
        <f t="shared" si="3"/>
        <v>Update UFMT_VALUE Set (VALUE_TYPE, VALUE_SUBTYPE, VALUE, DESCRIPTION) = ( Select '3', '0', '94,47,13:4,14:7,20', 'Composite, DE90 Orig data element for re' from DUAL) WHERE VALUE_ID = '95';</v>
      </c>
    </row>
    <row r="97" spans="1:10" x14ac:dyDescent="0.35">
      <c r="A97">
        <v>96</v>
      </c>
      <c r="B97">
        <v>3</v>
      </c>
      <c r="C97">
        <v>0</v>
      </c>
      <c r="D97" s="2" t="s">
        <v>181</v>
      </c>
      <c r="E97" s="2" t="s">
        <v>122</v>
      </c>
      <c r="F97" s="2"/>
      <c r="G97" t="str">
        <f>VLOOKUP(B97,Dictionary!$A$2:$B$20,2,FALSE)</f>
        <v xml:space="preserve">VALUE_TYPE_COMPLEX </v>
      </c>
      <c r="H97" t="str">
        <f>VLOOKUP(C97,Dictionary!$D$2:$E$8,2,FALSE)</f>
        <v xml:space="preserve">VAL_SUBTYPE_STR </v>
      </c>
      <c r="I97" t="str">
        <f t="shared" si="2"/>
        <v>Insert into UFMT_VALUE (VALUE_ID, VALUE_TYPE, VALUE_SUBTYPE, VALUE, DESCRIPTION) Values ('96', '3', '0', '363:34,4:2,5:2', 'Composite, Processing code');</v>
      </c>
      <c r="J97" t="str">
        <f t="shared" si="3"/>
        <v>Update UFMT_VALUE Set (VALUE_TYPE, VALUE_SUBTYPE, VALUE, DESCRIPTION) = ( Select '3', '0', '363:34,4:2,5:2', 'Composite, Processing code' from DUAL) WHERE VALUE_ID = '96';</v>
      </c>
    </row>
    <row r="98" spans="1:10" x14ac:dyDescent="0.35">
      <c r="A98">
        <v>97</v>
      </c>
      <c r="B98">
        <v>1</v>
      </c>
      <c r="C98">
        <v>0</v>
      </c>
      <c r="D98" s="2" t="s">
        <v>182</v>
      </c>
      <c r="E98" s="2" t="s">
        <v>172</v>
      </c>
      <c r="F98" s="2"/>
      <c r="G98" t="str">
        <f>VLOOKUP(B98,Dictionary!$A$2:$B$20,2,FALSE)</f>
        <v xml:space="preserve">VALUE_TYPE_UMF </v>
      </c>
      <c r="H98" t="str">
        <f>VLOOKUP(C98,Dictionary!$D$2:$E$8,2,FALSE)</f>
        <v xml:space="preserve">VAL_SUBTYPE_STR </v>
      </c>
      <c r="I98" t="str">
        <f t="shared" si="2"/>
        <v>Insert into UFMT_VALUE (VALUE_ID, VALUE_TYPE, VALUE_SUBTYPE, VALUE, DESCRIPTION) Values ('97', '1', '0', '230', 'Tag, SVT_ADDL_AMT');</v>
      </c>
      <c r="J98" t="str">
        <f t="shared" si="3"/>
        <v>Update UFMT_VALUE Set (VALUE_TYPE, VALUE_SUBTYPE, VALUE, DESCRIPTION) = ( Select '1', '0', '230', 'Tag, SVT_ADDL_AMT' from DUAL) WHERE VALUE_ID = '97';</v>
      </c>
    </row>
    <row r="99" spans="1:10" x14ac:dyDescent="0.35">
      <c r="A99">
        <v>98</v>
      </c>
      <c r="B99">
        <v>3</v>
      </c>
      <c r="C99">
        <v>0</v>
      </c>
      <c r="D99" s="2" t="s">
        <v>183</v>
      </c>
      <c r="E99" s="2" t="s">
        <v>184</v>
      </c>
      <c r="F99" s="2"/>
      <c r="G99" t="str">
        <f>VLOOKUP(B99,Dictionary!$A$2:$B$20,2,FALSE)</f>
        <v xml:space="preserve">VALUE_TYPE_COMPLEX </v>
      </c>
      <c r="H99" t="str">
        <f>VLOOKUP(C99,Dictionary!$D$2:$E$8,2,FALSE)</f>
        <v xml:space="preserve">VAL_SUBTYPE_STR </v>
      </c>
      <c r="I99" t="str">
        <f t="shared" si="2"/>
        <v>Insert into UFMT_VALUE (VALUE_ID, VALUE_TYPE, VALUE_SUBTYPE, VALUE, DESCRIPTION) Values ('98', '3', '0', '1:35', 'Composite, DE116 Amounts, FEEs');</v>
      </c>
      <c r="J99" t="str">
        <f t="shared" si="3"/>
        <v>Update UFMT_VALUE Set (VALUE_TYPE, VALUE_SUBTYPE, VALUE, DESCRIPTION) = ( Select '3', '0', '1:35', 'Composite, DE116 Amounts, FEEs' from DUAL) WHERE VALUE_ID = '98';</v>
      </c>
    </row>
    <row r="100" spans="1:10" x14ac:dyDescent="0.35">
      <c r="A100">
        <v>150</v>
      </c>
      <c r="B100">
        <v>0</v>
      </c>
      <c r="C100">
        <v>0</v>
      </c>
      <c r="D100" s="2" t="s">
        <v>185</v>
      </c>
      <c r="E100" s="2" t="s">
        <v>186</v>
      </c>
      <c r="F100" s="2"/>
      <c r="G100" t="str">
        <f>VLOOKUP(B100,Dictionary!$A$2:$B$20,2,FALSE)</f>
        <v xml:space="preserve">VALUE_TYPE_CONST </v>
      </c>
      <c r="H100" t="str">
        <f>VLOOKUP(C100,Dictionary!$D$2:$E$8,2,FALSE)</f>
        <v xml:space="preserve">VAL_SUBTYPE_STR </v>
      </c>
      <c r="I100" t="str">
        <f t="shared" si="2"/>
        <v>Insert into UFMT_VALUE (VALUE_ID, VALUE_TYPE, VALUE_SUBTYPE, VALUE, DESCRIPTION) Values ('150', '0', '0', '00003000', 'Const, Temp Fixed Fee (TO BE REMOVED)');</v>
      </c>
      <c r="J100" t="str">
        <f t="shared" si="3"/>
        <v>Update UFMT_VALUE Set (VALUE_TYPE, VALUE_SUBTYPE, VALUE, DESCRIPTION) = ( Select '0', '0', '00003000', 'Const, Temp Fixed Fee (TO BE REMOVED)' from DUAL) WHERE VALUE_ID = '150';</v>
      </c>
    </row>
    <row r="101" spans="1:10" x14ac:dyDescent="0.35">
      <c r="A101">
        <v>151</v>
      </c>
      <c r="B101">
        <v>0</v>
      </c>
      <c r="C101">
        <v>0</v>
      </c>
      <c r="D101" s="2" t="s">
        <v>187</v>
      </c>
      <c r="E101" s="2" t="s">
        <v>188</v>
      </c>
      <c r="F101" s="2"/>
      <c r="G101" t="str">
        <f>VLOOKUP(B101,Dictionary!$A$2:$B$20,2,FALSE)</f>
        <v xml:space="preserve">VALUE_TYPE_CONST </v>
      </c>
      <c r="H101" t="str">
        <f>VLOOKUP(C101,Dictionary!$D$2:$E$8,2,FALSE)</f>
        <v xml:space="preserve">VAL_SUBTYPE_STR </v>
      </c>
      <c r="I101" t="str">
        <f t="shared" si="2"/>
        <v>Insert into UFMT_VALUE (VALUE_ID, VALUE_TYPE, VALUE_SUBTYPE, VALUE, DESCRIPTION) Values ('151', '0', '0', 'ATM', 'Const, terminal type ATM');</v>
      </c>
      <c r="J101" t="str">
        <f t="shared" si="3"/>
        <v>Update UFMT_VALUE Set (VALUE_TYPE, VALUE_SUBTYPE, VALUE, DESCRIPTION) = ( Select '0', '0', 'ATM', 'Const, terminal type ATM' from DUAL) WHERE VALUE_ID = '151';</v>
      </c>
    </row>
    <row r="102" spans="1:10" x14ac:dyDescent="0.35">
      <c r="A102">
        <v>152</v>
      </c>
      <c r="B102">
        <v>0</v>
      </c>
      <c r="C102">
        <v>0</v>
      </c>
      <c r="D102" s="2" t="s">
        <v>189</v>
      </c>
      <c r="E102" s="2" t="s">
        <v>190</v>
      </c>
      <c r="F102" s="2"/>
      <c r="G102" t="str">
        <f>VLOOKUP(B102,Dictionary!$A$2:$B$20,2,FALSE)</f>
        <v xml:space="preserve">VALUE_TYPE_CONST </v>
      </c>
      <c r="H102" t="str">
        <f>VLOOKUP(C102,Dictionary!$D$2:$E$8,2,FALSE)</f>
        <v xml:space="preserve">VAL_SUBTYPE_STR </v>
      </c>
      <c r="I102" t="str">
        <f t="shared" si="2"/>
        <v>Insert into UFMT_VALUE (VALUE_ID, VALUE_TYPE, VALUE_SUBTYPE, VALUE, DESCRIPTION) Values ('152', '0', '0', 'POS', 'Const, terminal type POS');</v>
      </c>
      <c r="J102" t="str">
        <f t="shared" si="3"/>
        <v>Update UFMT_VALUE Set (VALUE_TYPE, VALUE_SUBTYPE, VALUE, DESCRIPTION) = ( Select '0', '0', 'POS', 'Const, terminal type POS' from DUAL) WHERE VALUE_ID = '152';</v>
      </c>
    </row>
    <row r="103" spans="1:10" x14ac:dyDescent="0.35">
      <c r="A103">
        <v>153</v>
      </c>
      <c r="B103">
        <v>0</v>
      </c>
      <c r="C103">
        <v>0</v>
      </c>
      <c r="D103" s="2" t="s">
        <v>191</v>
      </c>
      <c r="E103" s="2" t="s">
        <v>192</v>
      </c>
      <c r="F103" s="2"/>
      <c r="G103" t="str">
        <f>VLOOKUP(B103,Dictionary!$A$2:$B$20,2,FALSE)</f>
        <v xml:space="preserve">VALUE_TYPE_CONST </v>
      </c>
      <c r="H103" t="str">
        <f>VLOOKUP(C103,Dictionary!$D$2:$E$8,2,FALSE)</f>
        <v xml:space="preserve">VAL_SUBTYPE_STR </v>
      </c>
      <c r="I103" t="str">
        <f t="shared" si="2"/>
        <v>Insert into UFMT_VALUE (VALUE_ID, VALUE_TYPE, VALUE_SUBTYPE, VALUE, DESCRIPTION) Values ('153', '0', '0', 'HYP', 'Const, channel ID Hypercom');</v>
      </c>
      <c r="J103" t="str">
        <f t="shared" si="3"/>
        <v>Update UFMT_VALUE Set (VALUE_TYPE, VALUE_SUBTYPE, VALUE, DESCRIPTION) = ( Select '0', '0', 'HYP', 'Const, channel ID Hypercom' from DUAL) WHERE VALUE_ID = '153';</v>
      </c>
    </row>
    <row r="104" spans="1:10" x14ac:dyDescent="0.35">
      <c r="A104">
        <v>154</v>
      </c>
      <c r="B104">
        <v>0</v>
      </c>
      <c r="C104">
        <v>0</v>
      </c>
      <c r="D104" s="2" t="s">
        <v>193</v>
      </c>
      <c r="E104" s="2" t="s">
        <v>194</v>
      </c>
      <c r="F104" s="2"/>
      <c r="G104" t="str">
        <f>VLOOKUP(B104,Dictionary!$A$2:$B$20,2,FALSE)</f>
        <v xml:space="preserve">VALUE_TYPE_CONST </v>
      </c>
      <c r="H104" t="str">
        <f>VLOOKUP(C104,Dictionary!$D$2:$E$8,2,FALSE)</f>
        <v xml:space="preserve">VAL_SUBTYPE_STR </v>
      </c>
      <c r="I104" t="str">
        <f t="shared" si="2"/>
        <v>Insert into UFMT_VALUE (VALUE_ID, VALUE_TYPE, VALUE_SUBTYPE, VALUE, DESCRIPTION) Values ('154', '0', '0', '703', 'Const, trans_type value 703');</v>
      </c>
      <c r="J104" t="str">
        <f t="shared" si="3"/>
        <v>Update UFMT_VALUE Set (VALUE_TYPE, VALUE_SUBTYPE, VALUE, DESCRIPTION) = ( Select '0', '0', '703', 'Const, trans_type value 703' from DUAL) WHERE VALUE_ID = '154';</v>
      </c>
    </row>
    <row r="105" spans="1:10" x14ac:dyDescent="0.35">
      <c r="A105">
        <v>155</v>
      </c>
      <c r="B105">
        <v>1</v>
      </c>
      <c r="C105">
        <v>1</v>
      </c>
      <c r="D105" s="2" t="s">
        <v>195</v>
      </c>
      <c r="E105" s="2" t="s">
        <v>196</v>
      </c>
      <c r="F105" s="2"/>
      <c r="G105" t="str">
        <f>VLOOKUP(B105,Dictionary!$A$2:$B$20,2,FALSE)</f>
        <v xml:space="preserve">VALUE_TYPE_UMF </v>
      </c>
      <c r="H105" t="str">
        <f>VLOOKUP(C105,Dictionary!$D$2:$E$8,2,FALSE)</f>
        <v xml:space="preserve">VAL_SUBTYPE_INT </v>
      </c>
      <c r="I105" t="str">
        <f t="shared" si="2"/>
        <v>Insert into UFMT_VALUE (VALUE_ID, VALUE_TYPE, VALUE_SUBTYPE, VALUE, DESCRIPTION) Values ('155', '1', '1', '102', 'Tag, SVT_ACCT2_CURR, INT');</v>
      </c>
      <c r="J105" t="str">
        <f t="shared" si="3"/>
        <v>Update UFMT_VALUE Set (VALUE_TYPE, VALUE_SUBTYPE, VALUE, DESCRIPTION) = ( Select '1', '1', '102', 'Tag, SVT_ACCT2_CURR, INT' from DUAL) WHERE VALUE_ID = '155';</v>
      </c>
    </row>
    <row r="106" spans="1:10" x14ac:dyDescent="0.35">
      <c r="A106">
        <v>156</v>
      </c>
      <c r="B106">
        <v>1</v>
      </c>
      <c r="C106">
        <v>4</v>
      </c>
      <c r="D106" s="2" t="s">
        <v>197</v>
      </c>
      <c r="E106" s="2" t="s">
        <v>198</v>
      </c>
      <c r="F106" s="2"/>
      <c r="G106" t="str">
        <f>VLOOKUP(B106,Dictionary!$A$2:$B$20,2,FALSE)</f>
        <v xml:space="preserve">VALUE_TYPE_UMF </v>
      </c>
      <c r="H106" t="str">
        <f>VLOOKUP(C106,Dictionary!$D$2:$E$8,2,FALSE)</f>
        <v xml:space="preserve">VAL_SUBTYPE_FLOAT_IP </v>
      </c>
      <c r="I106" t="str">
        <f t="shared" si="2"/>
        <v>Insert into UFMT_VALUE (VALUE_ID, VALUE_TYPE, VALUE_SUBTYPE, VALUE, DESCRIPTION) Values ('156', '1', '4', '88', 'Tag, SVT_TXN_AMT_A2CUR, FLOAT');</v>
      </c>
      <c r="J106" t="str">
        <f t="shared" si="3"/>
        <v>Update UFMT_VALUE Set (VALUE_TYPE, VALUE_SUBTYPE, VALUE, DESCRIPTION) = ( Select '1', '4', '88', 'Tag, SVT_TXN_AMT_A2CUR, FLOAT' from DUAL) WHERE VALUE_ID = '156';</v>
      </c>
    </row>
    <row r="107" spans="1:10" x14ac:dyDescent="0.35">
      <c r="A107">
        <v>157</v>
      </c>
      <c r="B107">
        <v>0</v>
      </c>
      <c r="C107">
        <v>0</v>
      </c>
      <c r="D107" s="2" t="s">
        <v>199</v>
      </c>
      <c r="E107" s="2" t="s">
        <v>200</v>
      </c>
      <c r="F107" s="2"/>
      <c r="G107" t="str">
        <f>VLOOKUP(B107,Dictionary!$A$2:$B$20,2,FALSE)</f>
        <v xml:space="preserve">VALUE_TYPE_CONST </v>
      </c>
      <c r="H107" t="str">
        <f>VLOOKUP(C107,Dictionary!$D$2:$E$8,2,FALSE)</f>
        <v xml:space="preserve">VAL_SUBTYPE_STR </v>
      </c>
      <c r="I107" t="str">
        <f t="shared" si="2"/>
        <v>Insert into UFMT_VALUE (VALUE_ID, VALUE_TYPE, VALUE_SUBTYPE, VALUE, DESCRIPTION) Values ('157', '0', '0', '472631', 'Const, BIN value 472631');</v>
      </c>
      <c r="J107" t="str">
        <f t="shared" si="3"/>
        <v>Update UFMT_VALUE Set (VALUE_TYPE, VALUE_SUBTYPE, VALUE, DESCRIPTION) = ( Select '0', '0', '472631', 'Const, BIN value 472631' from DUAL) WHERE VALUE_ID = '157';</v>
      </c>
    </row>
    <row r="108" spans="1:10" x14ac:dyDescent="0.35">
      <c r="A108">
        <v>158</v>
      </c>
      <c r="B108">
        <v>0</v>
      </c>
      <c r="C108">
        <v>0</v>
      </c>
      <c r="D108" s="2" t="s">
        <v>201</v>
      </c>
      <c r="E108" s="2" t="s">
        <v>202</v>
      </c>
      <c r="F108" s="2"/>
      <c r="G108" t="str">
        <f>VLOOKUP(B108,Dictionary!$A$2:$B$20,2,FALSE)</f>
        <v xml:space="preserve">VALUE_TYPE_CONST </v>
      </c>
      <c r="H108" t="str">
        <f>VLOOKUP(C108,Dictionary!$D$2:$E$8,2,FALSE)</f>
        <v xml:space="preserve">VAL_SUBTYPE_STR </v>
      </c>
      <c r="I108" t="str">
        <f t="shared" si="2"/>
        <v>Insert into UFMT_VALUE (VALUE_ID, VALUE_TYPE, VALUE_SUBTYPE, VALUE, DESCRIPTION) Values ('158', '0', '0', '00010799760111', 'Const, GL acct 00010799760111');</v>
      </c>
      <c r="J108" t="str">
        <f t="shared" si="3"/>
        <v>Update UFMT_VALUE Set (VALUE_TYPE, VALUE_SUBTYPE, VALUE, DESCRIPTION) = ( Select '0', '0', '00010799760111', 'Const, GL acct 00010799760111' from DUAL) WHERE VALUE_ID = '158';</v>
      </c>
    </row>
    <row r="109" spans="1:10" x14ac:dyDescent="0.35">
      <c r="A109">
        <v>159</v>
      </c>
      <c r="B109">
        <v>0</v>
      </c>
      <c r="C109">
        <v>0</v>
      </c>
      <c r="D109" s="2" t="s">
        <v>203</v>
      </c>
      <c r="E109" s="2" t="s">
        <v>204</v>
      </c>
      <c r="F109" s="2"/>
      <c r="G109" t="str">
        <f>VLOOKUP(B109,Dictionary!$A$2:$B$20,2,FALSE)</f>
        <v xml:space="preserve">VALUE_TYPE_CONST </v>
      </c>
      <c r="H109" t="str">
        <f>VLOOKUP(C109,Dictionary!$D$2:$E$8,2,FALSE)</f>
        <v xml:space="preserve">VAL_SUBTYPE_STR </v>
      </c>
      <c r="I109" t="str">
        <f t="shared" si="2"/>
        <v>Insert into UFMT_VALUE (VALUE_ID, VALUE_TYPE, VALUE_SUBTYPE, VALUE, DESCRIPTION) Values ('159', '0', '0', '840', 'Const, currency 840');</v>
      </c>
      <c r="J109" t="str">
        <f t="shared" si="3"/>
        <v>Update UFMT_VALUE Set (VALUE_TYPE, VALUE_SUBTYPE, VALUE, DESCRIPTION) = ( Select '0', '0', '840', 'Const, currency 840' from DUAL) WHERE VALUE_ID = '159';</v>
      </c>
    </row>
    <row r="110" spans="1:10" x14ac:dyDescent="0.35">
      <c r="A110">
        <v>160</v>
      </c>
      <c r="B110">
        <v>0</v>
      </c>
      <c r="C110">
        <v>0</v>
      </c>
      <c r="D110" s="2" t="s">
        <v>205</v>
      </c>
      <c r="E110" s="2" t="s">
        <v>206</v>
      </c>
      <c r="F110" s="2"/>
      <c r="G110" t="str">
        <f>VLOOKUP(B110,Dictionary!$A$2:$B$20,2,FALSE)</f>
        <v xml:space="preserve">VALUE_TYPE_CONST </v>
      </c>
      <c r="H110" t="str">
        <f>VLOOKUP(C110,Dictionary!$D$2:$E$8,2,FALSE)</f>
        <v xml:space="preserve">VAL_SUBTYPE_STR </v>
      </c>
      <c r="I110" t="str">
        <f t="shared" si="2"/>
        <v>Insert into UFMT_VALUE (VALUE_ID, VALUE_TYPE, VALUE_SUBTYPE, VALUE, DESCRIPTION) Values ('160', '0', '0', '689', 'Const, trans_type value 689');</v>
      </c>
      <c r="J110" t="str">
        <f t="shared" si="3"/>
        <v>Update UFMT_VALUE Set (VALUE_TYPE, VALUE_SUBTYPE, VALUE, DESCRIPTION) = ( Select '0', '0', '689', 'Const, trans_type value 689' from DUAL) WHERE VALUE_ID = '160';</v>
      </c>
    </row>
    <row r="111" spans="1:10" x14ac:dyDescent="0.35">
      <c r="A111">
        <v>161</v>
      </c>
      <c r="B111">
        <v>0</v>
      </c>
      <c r="C111">
        <v>0</v>
      </c>
      <c r="D111" s="2" t="s">
        <v>207</v>
      </c>
      <c r="E111" s="2" t="s">
        <v>208</v>
      </c>
      <c r="F111" s="2"/>
      <c r="G111" t="str">
        <f>VLOOKUP(B111,Dictionary!$A$2:$B$20,2,FALSE)</f>
        <v xml:space="preserve">VALUE_TYPE_CONST </v>
      </c>
      <c r="H111" t="str">
        <f>VLOOKUP(C111,Dictionary!$D$2:$E$8,2,FALSE)</f>
        <v xml:space="preserve">VAL_SUBTYPE_STR </v>
      </c>
      <c r="I111" t="str">
        <f t="shared" si="2"/>
        <v>Insert into UFMT_VALUE (VALUE_ID, VALUE_TYPE, VALUE_SUBTYPE, VALUE, DESCRIPTION) Values ('161', '0', '0', ',', 'Const, Comma sign');</v>
      </c>
      <c r="J111" t="str">
        <f t="shared" si="3"/>
        <v>Update UFMT_VALUE Set (VALUE_TYPE, VALUE_SUBTYPE, VALUE, DESCRIPTION) = ( Select '0', '0', ',', 'Const, Comma sign' from DUAL) WHERE VALUE_ID = '161';</v>
      </c>
    </row>
    <row r="112" spans="1:10" x14ac:dyDescent="0.35">
      <c r="A112">
        <v>162</v>
      </c>
      <c r="B112">
        <v>3</v>
      </c>
      <c r="C112">
        <v>0</v>
      </c>
      <c r="D112" s="2" t="s">
        <v>209</v>
      </c>
      <c r="E112" s="2" t="s">
        <v>210</v>
      </c>
      <c r="F112" s="2"/>
      <c r="G112" t="str">
        <f>VLOOKUP(B112,Dictionary!$A$2:$B$20,2,FALSE)</f>
        <v xml:space="preserve">VALUE_TYPE_COMPLEX </v>
      </c>
      <c r="H112" t="str">
        <f>VLOOKUP(C112,Dictionary!$D$2:$E$8,2,FALSE)</f>
        <v xml:space="preserve">VAL_SUBTYPE_STR </v>
      </c>
      <c r="I112" t="str">
        <f t="shared" si="2"/>
        <v>Insert into UFMT_VALUE (VALUE_ID, VALUE_TYPE, VALUE_SUBTYPE, VALUE, DESCRIPTION) Values ('162', '3', '0', '2:39,161,34', 'Composite, BIN n currency');</v>
      </c>
      <c r="J112" t="str">
        <f t="shared" si="3"/>
        <v>Update UFMT_VALUE Set (VALUE_TYPE, VALUE_SUBTYPE, VALUE, DESCRIPTION) = ( Select '3', '0', '2:39,161,34', 'Composite, BIN n currency' from DUAL) WHERE VALUE_ID = '162';</v>
      </c>
    </row>
    <row r="113" spans="1:10" x14ac:dyDescent="0.35">
      <c r="A113">
        <v>163</v>
      </c>
      <c r="B113">
        <v>3</v>
      </c>
      <c r="C113">
        <v>0</v>
      </c>
      <c r="D113" s="2" t="s">
        <v>211</v>
      </c>
      <c r="E113" s="2" t="s">
        <v>212</v>
      </c>
      <c r="F113" s="2"/>
      <c r="G113" t="str">
        <f>VLOOKUP(B113,Dictionary!$A$2:$B$20,2,FALSE)</f>
        <v xml:space="preserve">VALUE_TYPE_COMPLEX </v>
      </c>
      <c r="H113" t="str">
        <f>VLOOKUP(C113,Dictionary!$D$2:$E$8,2,FALSE)</f>
        <v xml:space="preserve">VAL_SUBTYPE_STR </v>
      </c>
      <c r="I113" t="str">
        <f t="shared" si="2"/>
        <v>Insert into UFMT_VALUE (VALUE_ID, VALUE_TYPE, VALUE_SUBTYPE, VALUE, DESCRIPTION) Values ('163', '3', '0', '162:40', 'Composite, GL from BIN n currency');</v>
      </c>
      <c r="J113" t="str">
        <f t="shared" si="3"/>
        <v>Update UFMT_VALUE Set (VALUE_TYPE, VALUE_SUBTYPE, VALUE, DESCRIPTION) = ( Select '3', '0', '162:40', 'Composite, GL from BIN n currency' from DUAL) WHERE VALUE_ID = '163';</v>
      </c>
    </row>
    <row r="114" spans="1:10" x14ac:dyDescent="0.35">
      <c r="A114">
        <v>164</v>
      </c>
      <c r="B114">
        <v>0</v>
      </c>
      <c r="C114">
        <v>0</v>
      </c>
      <c r="D114" s="2" t="s">
        <v>213</v>
      </c>
      <c r="E114" s="2" t="s">
        <v>214</v>
      </c>
      <c r="F114" s="2"/>
      <c r="G114" t="str">
        <f>VLOOKUP(B114,Dictionary!$A$2:$B$20,2,FALSE)</f>
        <v xml:space="preserve">VALUE_TYPE_CONST </v>
      </c>
      <c r="H114" t="str">
        <f>VLOOKUP(C114,Dictionary!$D$2:$E$8,2,FALSE)</f>
        <v xml:space="preserve">VAL_SUBTYPE_STR </v>
      </c>
      <c r="I114" t="str">
        <f t="shared" si="2"/>
        <v>Insert into UFMT_VALUE (VALUE_ID, VALUE_TYPE, VALUE_SUBTYPE, VALUE, DESCRIPTION) Values ('164', '0', '0', '508', 'Const, trans_type value 508');</v>
      </c>
      <c r="J114" t="str">
        <f t="shared" si="3"/>
        <v>Update UFMT_VALUE Set (VALUE_TYPE, VALUE_SUBTYPE, VALUE, DESCRIPTION) = ( Select '0', '0', '508', 'Const, trans_type value 508' from DUAL) WHERE VALUE_ID = '164';</v>
      </c>
    </row>
    <row r="115" spans="1:10" x14ac:dyDescent="0.35">
      <c r="A115">
        <v>165</v>
      </c>
      <c r="B115">
        <v>1</v>
      </c>
      <c r="C115">
        <v>0</v>
      </c>
      <c r="D115" s="2" t="s">
        <v>215</v>
      </c>
      <c r="E115" s="2" t="s">
        <v>216</v>
      </c>
      <c r="F115" s="2"/>
      <c r="G115" t="str">
        <f>VLOOKUP(B115,Dictionary!$A$2:$B$20,2,FALSE)</f>
        <v xml:space="preserve">VALUE_TYPE_UMF </v>
      </c>
      <c r="H115" t="str">
        <f>VLOOKUP(C115,Dictionary!$D$2:$E$8,2,FALSE)</f>
        <v xml:space="preserve">VAL_SUBTYPE_STR </v>
      </c>
      <c r="I115" t="str">
        <f t="shared" si="2"/>
        <v>Insert into UFMT_VALUE (VALUE_ID, VALUE_TYPE, VALUE_SUBTYPE, VALUE, DESCRIPTION) Values ('165', '1', '0', '205', 'Tag, SVT_SERVICE_ID');</v>
      </c>
      <c r="J115" t="str">
        <f t="shared" si="3"/>
        <v>Update UFMT_VALUE Set (VALUE_TYPE, VALUE_SUBTYPE, VALUE, DESCRIPTION) = ( Select '1', '0', '205', 'Tag, SVT_SERVICE_ID' from DUAL) WHERE VALUE_ID = '165';</v>
      </c>
    </row>
    <row r="116" spans="1:10" x14ac:dyDescent="0.35">
      <c r="A116">
        <v>166</v>
      </c>
      <c r="B116">
        <v>3</v>
      </c>
      <c r="C116">
        <v>0</v>
      </c>
      <c r="D116" s="2" t="s">
        <v>217</v>
      </c>
      <c r="E116" s="2" t="s">
        <v>218</v>
      </c>
      <c r="F116" s="2"/>
      <c r="G116" t="str">
        <f>VLOOKUP(B116,Dictionary!$A$2:$B$20,2,FALSE)</f>
        <v xml:space="preserve">VALUE_TYPE_COMPLEX </v>
      </c>
      <c r="H116" t="str">
        <f>VLOOKUP(C116,Dictionary!$D$2:$E$8,2,FALSE)</f>
        <v xml:space="preserve">VAL_SUBTYPE_STR </v>
      </c>
      <c r="I116" t="str">
        <f t="shared" si="2"/>
        <v>Insert into UFMT_VALUE (VALUE_ID, VALUE_TYPE, VALUE_SUBTYPE, VALUE, DESCRIPTION) Values ('166', '3', '0', '363,161,165,161,34', 'Composite, TT n SI n CC');</v>
      </c>
      <c r="J116" t="str">
        <f t="shared" si="3"/>
        <v>Update UFMT_VALUE Set (VALUE_TYPE, VALUE_SUBTYPE, VALUE, DESCRIPTION) = ( Select '3', '0', '363,161,165,161,34', 'Composite, TT n SI n CC' from DUAL) WHERE VALUE_ID = '166';</v>
      </c>
    </row>
    <row r="117" spans="1:10" x14ac:dyDescent="0.35">
      <c r="A117">
        <v>167</v>
      </c>
      <c r="B117">
        <v>3</v>
      </c>
      <c r="C117">
        <v>0</v>
      </c>
      <c r="D117" s="2" t="s">
        <v>219</v>
      </c>
      <c r="E117" s="2" t="s">
        <v>220</v>
      </c>
      <c r="F117" s="2"/>
      <c r="G117" t="str">
        <f>VLOOKUP(B117,Dictionary!$A$2:$B$20,2,FALSE)</f>
        <v xml:space="preserve">VALUE_TYPE_COMPLEX </v>
      </c>
      <c r="H117" t="str">
        <f>VLOOKUP(C117,Dictionary!$D$2:$E$8,2,FALSE)</f>
        <v xml:space="preserve">VAL_SUBTYPE_STR </v>
      </c>
      <c r="I117" t="str">
        <f t="shared" si="2"/>
        <v>Insert into UFMT_VALUE (VALUE_ID, VALUE_TYPE, VALUE_SUBTYPE, VALUE, DESCRIPTION) Values ('167', '3', '0', '166:41', 'Composite, GL from (TT n SI n CC)');</v>
      </c>
      <c r="J117" t="str">
        <f t="shared" si="3"/>
        <v>Update UFMT_VALUE Set (VALUE_TYPE, VALUE_SUBTYPE, VALUE, DESCRIPTION) = ( Select '3', '0', '166:41', 'Composite, GL from (TT n SI n CC)' from DUAL) WHERE VALUE_ID = '167';</v>
      </c>
    </row>
    <row r="118" spans="1:10" x14ac:dyDescent="0.35">
      <c r="A118">
        <v>168</v>
      </c>
      <c r="B118">
        <v>3</v>
      </c>
      <c r="C118">
        <v>0</v>
      </c>
      <c r="D118" s="2" t="s">
        <v>221</v>
      </c>
      <c r="E118" s="2" t="s">
        <v>222</v>
      </c>
      <c r="F118" s="2"/>
      <c r="G118" t="str">
        <f>VLOOKUP(B118,Dictionary!$A$2:$B$20,2,FALSE)</f>
        <v xml:space="preserve">VALUE_TYPE_COMPLEX </v>
      </c>
      <c r="H118" t="str">
        <f>VLOOKUP(C118,Dictionary!$D$2:$E$8,2,FALSE)</f>
        <v xml:space="preserve">VAL_SUBTYPE_STR </v>
      </c>
      <c r="I118" t="str">
        <f t="shared" si="2"/>
        <v>Insert into UFMT_VALUE (VALUE_ID, VALUE_TYPE, VALUE_SUBTYPE, VALUE, DESCRIPTION) Values ('168', '3', '0', '165:42,4:2,5:2', 'Composite, Processing code for TT508');</v>
      </c>
      <c r="J118" t="str">
        <f t="shared" si="3"/>
        <v>Update UFMT_VALUE Set (VALUE_TYPE, VALUE_SUBTYPE, VALUE, DESCRIPTION) = ( Select '3', '0', '165:42,4:2,5:2', 'Composite, Processing code for TT508' from DUAL) WHERE VALUE_ID = '168';</v>
      </c>
    </row>
    <row r="119" spans="1:10" x14ac:dyDescent="0.35">
      <c r="A119">
        <v>169</v>
      </c>
      <c r="B119">
        <v>0</v>
      </c>
      <c r="C119">
        <v>0</v>
      </c>
      <c r="D119" s="2" t="s">
        <v>223</v>
      </c>
      <c r="E119" s="2" t="s">
        <v>224</v>
      </c>
      <c r="F119" s="2"/>
      <c r="G119" t="str">
        <f>VLOOKUP(B119,Dictionary!$A$2:$B$20,2,FALSE)</f>
        <v xml:space="preserve">VALUE_TYPE_CONST </v>
      </c>
      <c r="H119" t="str">
        <f>VLOOKUP(C119,Dictionary!$D$2:$E$8,2,FALSE)</f>
        <v xml:space="preserve">VAL_SUBTYPE_STR </v>
      </c>
      <c r="I119" t="str">
        <f t="shared" si="2"/>
        <v>Insert into UFMT_VALUE (VALUE_ID, VALUE_TYPE, VALUE_SUBTYPE, VALUE, DESCRIPTION) Values ('169', '0', '0', '618', 'Const, trans_type value 618');</v>
      </c>
      <c r="J119" t="str">
        <f t="shared" si="3"/>
        <v>Update UFMT_VALUE Set (VALUE_TYPE, VALUE_SUBTYPE, VALUE, DESCRIPTION) = ( Select '0', '0', '618', 'Const, trans_type value 618' from DUAL) WHERE VALUE_ID = '169';</v>
      </c>
    </row>
    <row r="120" spans="1:10" x14ac:dyDescent="0.35">
      <c r="A120">
        <v>170</v>
      </c>
      <c r="B120">
        <v>0</v>
      </c>
      <c r="C120">
        <v>0</v>
      </c>
      <c r="D120" s="2" t="s">
        <v>225</v>
      </c>
      <c r="E120" s="2" t="s">
        <v>226</v>
      </c>
      <c r="F120" s="2"/>
      <c r="G120" t="str">
        <f>VLOOKUP(B120,Dictionary!$A$2:$B$20,2,FALSE)</f>
        <v xml:space="preserve">VALUE_TYPE_CONST </v>
      </c>
      <c r="H120" t="str">
        <f>VLOOKUP(C120,Dictionary!$D$2:$E$8,2,FALSE)</f>
        <v xml:space="preserve">VAL_SUBTYPE_STR </v>
      </c>
      <c r="I120" t="str">
        <f t="shared" si="2"/>
        <v>Insert into UFMT_VALUE (VALUE_ID, VALUE_TYPE, VALUE_SUBTYPE, VALUE, DESCRIPTION) Values ('170', '0', '0', '651', 'Const, trans_type value 651');</v>
      </c>
      <c r="J120" t="str">
        <f t="shared" si="3"/>
        <v>Update UFMT_VALUE Set (VALUE_TYPE, VALUE_SUBTYPE, VALUE, DESCRIPTION) = ( Select '0', '0', '651', 'Const, trans_type value 651' from DUAL) WHERE VALUE_ID = '170';</v>
      </c>
    </row>
    <row r="121" spans="1:10" x14ac:dyDescent="0.35">
      <c r="A121">
        <v>171</v>
      </c>
      <c r="B121">
        <v>1</v>
      </c>
      <c r="C121">
        <v>0</v>
      </c>
      <c r="D121" s="2" t="s">
        <v>227</v>
      </c>
      <c r="E121" s="2" t="s">
        <v>228</v>
      </c>
      <c r="F121" s="2"/>
      <c r="G121" t="str">
        <f>VLOOKUP(B121,Dictionary!$A$2:$B$20,2,FALSE)</f>
        <v xml:space="preserve">VALUE_TYPE_UMF </v>
      </c>
      <c r="H121" t="str">
        <f>VLOOKUP(C121,Dictionary!$D$2:$E$8,2,FALSE)</f>
        <v xml:space="preserve">VAL_SUBTYPE_STR </v>
      </c>
      <c r="I121" t="str">
        <f t="shared" si="2"/>
        <v>Insert into UFMT_VALUE (VALUE_ID, VALUE_TYPE, VALUE_SUBTYPE, VALUE, DESCRIPTION) Values ('171', '1', '0', '462', 'Tag, SVT_ACCT1_OPEN');</v>
      </c>
      <c r="J121" t="str">
        <f t="shared" si="3"/>
        <v>Update UFMT_VALUE Set (VALUE_TYPE, VALUE_SUBTYPE, VALUE, DESCRIPTION) = ( Select '1', '0', '462', 'Tag, SVT_ACCT1_OPEN' from DUAL) WHERE VALUE_ID = '171';</v>
      </c>
    </row>
    <row r="122" spans="1:10" x14ac:dyDescent="0.35">
      <c r="A122">
        <v>172</v>
      </c>
      <c r="B122">
        <v>0</v>
      </c>
      <c r="C122">
        <v>0</v>
      </c>
      <c r="D122" s="2" t="s">
        <v>229</v>
      </c>
      <c r="E122" s="2" t="s">
        <v>230</v>
      </c>
      <c r="F122" s="2"/>
      <c r="G122" t="str">
        <f>VLOOKUP(B122,Dictionary!$A$2:$B$20,2,FALSE)</f>
        <v xml:space="preserve">VALUE_TYPE_CONST </v>
      </c>
      <c r="H122" t="str">
        <f>VLOOKUP(C122,Dictionary!$D$2:$E$8,2,FALSE)</f>
        <v xml:space="preserve">VAL_SUBTYPE_STR </v>
      </c>
      <c r="I122" t="str">
        <f t="shared" si="2"/>
        <v>Insert into UFMT_VALUE (VALUE_ID, VALUE_TYPE, VALUE_SUBTYPE, VALUE, DESCRIPTION) Values ('172', '0', '0', '619', 'Const, trans_type value 619');</v>
      </c>
      <c r="J122" t="str">
        <f t="shared" si="3"/>
        <v>Update UFMT_VALUE Set (VALUE_TYPE, VALUE_SUBTYPE, VALUE, DESCRIPTION) = ( Select '0', '0', '619', 'Const, trans_type value 619' from DUAL) WHERE VALUE_ID = '172';</v>
      </c>
    </row>
    <row r="123" spans="1:10" x14ac:dyDescent="0.35">
      <c r="A123">
        <v>173</v>
      </c>
      <c r="B123">
        <v>0</v>
      </c>
      <c r="C123">
        <v>0</v>
      </c>
      <c r="D123" s="2" t="s">
        <v>12</v>
      </c>
      <c r="E123" s="2" t="s">
        <v>231</v>
      </c>
      <c r="F123" s="2"/>
      <c r="G123" t="str">
        <f>VLOOKUP(B123,Dictionary!$A$2:$B$20,2,FALSE)</f>
        <v xml:space="preserve">VALUE_TYPE_CONST </v>
      </c>
      <c r="H123" t="str">
        <f>VLOOKUP(C123,Dictionary!$D$2:$E$8,2,FALSE)</f>
        <v xml:space="preserve">VAL_SUBTYPE_STR </v>
      </c>
      <c r="I123" t="str">
        <f t="shared" si="2"/>
        <v>Insert into UFMT_VALUE (VALUE_ID, VALUE_TYPE, VALUE_SUBTYPE, VALUE, DESCRIPTION) Values ('173', '0', '0', '1', 'Const, 1');</v>
      </c>
      <c r="J123" t="str">
        <f t="shared" si="3"/>
        <v>Update UFMT_VALUE Set (VALUE_TYPE, VALUE_SUBTYPE, VALUE, DESCRIPTION) = ( Select '0', '0', '1', 'Const, 1' from DUAL) WHERE VALUE_ID = '173';</v>
      </c>
    </row>
    <row r="124" spans="1:10" x14ac:dyDescent="0.35">
      <c r="A124">
        <v>174</v>
      </c>
      <c r="B124">
        <v>1</v>
      </c>
      <c r="C124">
        <v>0</v>
      </c>
      <c r="D124" s="2" t="s">
        <v>232</v>
      </c>
      <c r="E124" s="2" t="s">
        <v>233</v>
      </c>
      <c r="F124" s="2"/>
      <c r="G124" t="str">
        <f>VLOOKUP(B124,Dictionary!$A$2:$B$20,2,FALSE)</f>
        <v xml:space="preserve">VALUE_TYPE_UMF </v>
      </c>
      <c r="H124" t="str">
        <f>VLOOKUP(C124,Dictionary!$D$2:$E$8,2,FALSE)</f>
        <v xml:space="preserve">VAL_SUBTYPE_STR </v>
      </c>
      <c r="I124" t="str">
        <f t="shared" si="2"/>
        <v>Insert into UFMT_VALUE (VALUE_ID, VALUE_TYPE, VALUE_SUBTYPE, VALUE, DESCRIPTION) Values ('174', '1', '0', '22', 'Tag, SVT_ISS_INSTID');</v>
      </c>
      <c r="J124" t="str">
        <f t="shared" si="3"/>
        <v>Update UFMT_VALUE Set (VALUE_TYPE, VALUE_SUBTYPE, VALUE, DESCRIPTION) = ( Select '1', '0', '22', 'Tag, SVT_ISS_INSTID' from DUAL) WHERE VALUE_ID = '174';</v>
      </c>
    </row>
    <row r="125" spans="1:10" x14ac:dyDescent="0.35">
      <c r="A125">
        <v>175</v>
      </c>
      <c r="B125">
        <v>3</v>
      </c>
      <c r="C125">
        <v>0</v>
      </c>
      <c r="D125" s="2" t="s">
        <v>234</v>
      </c>
      <c r="E125" s="2" t="s">
        <v>235</v>
      </c>
      <c r="F125" s="2"/>
      <c r="G125" t="str">
        <f>VLOOKUP(B125,Dictionary!$A$2:$B$20,2,FALSE)</f>
        <v xml:space="preserve">VALUE_TYPE_COMPLEX </v>
      </c>
      <c r="H125" t="str">
        <f>VLOOKUP(C125,Dictionary!$D$2:$E$8,2,FALSE)</f>
        <v xml:space="preserve">VAL_SUBTYPE_STR </v>
      </c>
      <c r="I125" t="str">
        <f t="shared" si="2"/>
        <v>Insert into UFMT_VALUE (VALUE_ID, VALUE_TYPE, VALUE_SUBTYPE, VALUE, DESCRIPTION) Values ('175', '3', '0', '2:39,161,363,161,174,161,61', 'Composite, BIN,TT,iss_inst,acq_inst');</v>
      </c>
      <c r="J125" t="str">
        <f t="shared" si="3"/>
        <v>Update UFMT_VALUE Set (VALUE_TYPE, VALUE_SUBTYPE, VALUE, DESCRIPTION) = ( Select '3', '0', '2:39,161,363,161,174,161,61', 'Composite, BIN,TT,iss_inst,acq_inst' from DUAL) WHERE VALUE_ID = '175';</v>
      </c>
    </row>
    <row r="126" spans="1:10" x14ac:dyDescent="0.35">
      <c r="A126">
        <v>176</v>
      </c>
      <c r="B126">
        <v>3</v>
      </c>
      <c r="C126">
        <v>0</v>
      </c>
      <c r="D126" s="2" t="s">
        <v>236</v>
      </c>
      <c r="E126" s="2" t="s">
        <v>237</v>
      </c>
      <c r="F126" s="2"/>
      <c r="G126" t="str">
        <f>VLOOKUP(B126,Dictionary!$A$2:$B$20,2,FALSE)</f>
        <v xml:space="preserve">VALUE_TYPE_COMPLEX </v>
      </c>
      <c r="H126" t="str">
        <f>VLOOKUP(C126,Dictionary!$D$2:$E$8,2,FALSE)</f>
        <v xml:space="preserve">VAL_SUBTYPE_STR </v>
      </c>
      <c r="I126" t="str">
        <f t="shared" si="2"/>
        <v>Insert into UFMT_VALUE (VALUE_ID, VALUE_TYPE, VALUE_SUBTYPE, VALUE, DESCRIPTION) Values ('176', '3', '0', '|171,35', 'Composite, Acc1 open | acc1 curr');</v>
      </c>
      <c r="J126" t="str">
        <f t="shared" si="3"/>
        <v>Update UFMT_VALUE Set (VALUE_TYPE, VALUE_SUBTYPE, VALUE, DESCRIPTION) = ( Select '3', '0', '|171,35', 'Composite, Acc1 open | acc1 curr' from DUAL) WHERE VALUE_ID = '176';</v>
      </c>
    </row>
    <row r="127" spans="1:10" x14ac:dyDescent="0.35">
      <c r="A127">
        <v>177</v>
      </c>
      <c r="B127">
        <v>7</v>
      </c>
      <c r="C127">
        <v>0</v>
      </c>
      <c r="D127" s="2" t="s">
        <v>238</v>
      </c>
      <c r="E127" s="2" t="s">
        <v>239</v>
      </c>
      <c r="F127" s="2"/>
      <c r="G127" t="str">
        <f>VLOOKUP(B127,Dictionary!$A$2:$B$20,2,FALSE)</f>
        <v xml:space="preserve">VALUE_TYPE_MONEYFLD </v>
      </c>
      <c r="H127" t="str">
        <f>VLOOKUP(C127,Dictionary!$D$2:$E$8,2,FALSE)</f>
        <v xml:space="preserve">VAL_SUBTYPE_STR </v>
      </c>
      <c r="I127" t="str">
        <f t="shared" si="2"/>
        <v>Insert into UFMT_VALUE (VALUE_ID, VALUE_TYPE, VALUE_SUBTYPE, VALUE, DESCRIPTION) Values ('177', '7', '0', '42', 'Money Fields UM_ACCT_CURR');</v>
      </c>
      <c r="J127" t="str">
        <f t="shared" si="3"/>
        <v>Update UFMT_VALUE Set (VALUE_TYPE, VALUE_SUBTYPE, VALUE, DESCRIPTION) = ( Select '7', '0', '42', 'Money Fields UM_ACCT_CURR' from DUAL) WHERE VALUE_ID = '177';</v>
      </c>
    </row>
    <row r="128" spans="1:10" x14ac:dyDescent="0.35">
      <c r="A128">
        <v>178</v>
      </c>
      <c r="B128">
        <v>3</v>
      </c>
      <c r="C128">
        <v>0</v>
      </c>
      <c r="D128" s="2" t="s">
        <v>240</v>
      </c>
      <c r="E128" s="2" t="s">
        <v>237</v>
      </c>
      <c r="F128" s="2"/>
      <c r="G128" t="str">
        <f>VLOOKUP(B128,Dictionary!$A$2:$B$20,2,FALSE)</f>
        <v xml:space="preserve">VALUE_TYPE_COMPLEX </v>
      </c>
      <c r="H128" t="str">
        <f>VLOOKUP(C128,Dictionary!$D$2:$E$8,2,FALSE)</f>
        <v xml:space="preserve">VAL_SUBTYPE_STR </v>
      </c>
      <c r="I128" t="str">
        <f t="shared" si="2"/>
        <v>Insert into UFMT_VALUE (VALUE_ID, VALUE_TYPE, VALUE_SUBTYPE, VALUE, DESCRIPTION) Values ('178', '3', '0', '|171,177', 'Composite, Acc1 open | acc1 curr');</v>
      </c>
      <c r="J128" t="str">
        <f t="shared" si="3"/>
        <v>Update UFMT_VALUE Set (VALUE_TYPE, VALUE_SUBTYPE, VALUE, DESCRIPTION) = ( Select '3', '0', '|171,177', 'Composite, Acc1 open | acc1 curr' from DUAL) WHERE VALUE_ID = '178';</v>
      </c>
    </row>
    <row r="129" spans="1:10" x14ac:dyDescent="0.35">
      <c r="A129">
        <v>179</v>
      </c>
      <c r="B129">
        <v>3</v>
      </c>
      <c r="C129">
        <v>0</v>
      </c>
      <c r="D129" s="2" t="s">
        <v>241</v>
      </c>
      <c r="E129" s="2" t="s">
        <v>242</v>
      </c>
      <c r="F129" s="2"/>
      <c r="G129" t="str">
        <f>VLOOKUP(B129,Dictionary!$A$2:$B$20,2,FALSE)</f>
        <v xml:space="preserve">VALUE_TYPE_COMPLEX </v>
      </c>
      <c r="H129" t="str">
        <f>VLOOKUP(C129,Dictionary!$D$2:$E$8,2,FALSE)</f>
        <v xml:space="preserve">VAL_SUBTYPE_STR </v>
      </c>
      <c r="I129" t="str">
        <f t="shared" si="2"/>
        <v>Insert into UFMT_VALUE (VALUE_ID, VALUE_TYPE, VALUE_SUBTYPE, VALUE, DESCRIPTION) Values ('179', '3', '0', '165:42,77', 'Composite, prcode for TT508 notif');</v>
      </c>
      <c r="J129" t="str">
        <f t="shared" si="3"/>
        <v>Update UFMT_VALUE Set (VALUE_TYPE, VALUE_SUBTYPE, VALUE, DESCRIPTION) = ( Select '3', '0', '165:42,77', 'Composite, prcode for TT508 notif' from DUAL) WHERE VALUE_ID = '179';</v>
      </c>
    </row>
    <row r="130" spans="1:10" x14ac:dyDescent="0.35">
      <c r="A130">
        <v>180</v>
      </c>
      <c r="B130">
        <v>1</v>
      </c>
      <c r="C130">
        <v>1</v>
      </c>
      <c r="D130" s="2" t="s">
        <v>243</v>
      </c>
      <c r="E130" s="2" t="s">
        <v>244</v>
      </c>
      <c r="F130" s="2"/>
      <c r="G130" t="str">
        <f>VLOOKUP(B130,Dictionary!$A$2:$B$20,2,FALSE)</f>
        <v xml:space="preserve">VALUE_TYPE_UMF </v>
      </c>
      <c r="H130" t="str">
        <f>VLOOKUP(C130,Dictionary!$D$2:$E$8,2,FALSE)</f>
        <v xml:space="preserve">VAL_SUBTYPE_INT </v>
      </c>
      <c r="I130" t="str">
        <f t="shared" si="2"/>
        <v>Insert into UFMT_VALUE (VALUE_ID, VALUE_TYPE, VALUE_SUBTYPE, VALUE, DESCRIPTION) Values ('180', '1', '1', '51', 'Tag, SVT_SV_CC_TYPE, int');</v>
      </c>
      <c r="J130" t="str">
        <f t="shared" si="3"/>
        <v>Update UFMT_VALUE Set (VALUE_TYPE, VALUE_SUBTYPE, VALUE, DESCRIPTION) = ( Select '1', '1', '51', 'Tag, SVT_SV_CC_TYPE, int' from DUAL) WHERE VALUE_ID = '180';</v>
      </c>
    </row>
    <row r="131" spans="1:10" x14ac:dyDescent="0.35">
      <c r="A131">
        <v>181</v>
      </c>
      <c r="B131">
        <v>0</v>
      </c>
      <c r="C131">
        <v>1</v>
      </c>
      <c r="D131" s="2" t="s">
        <v>61</v>
      </c>
      <c r="E131" s="2" t="s">
        <v>245</v>
      </c>
      <c r="F131" s="2"/>
      <c r="G131" t="str">
        <f>VLOOKUP(B131,Dictionary!$A$2:$B$20,2,FALSE)</f>
        <v xml:space="preserve">VALUE_TYPE_CONST </v>
      </c>
      <c r="H131" t="str">
        <f>VLOOKUP(C131,Dictionary!$D$2:$E$8,2,FALSE)</f>
        <v xml:space="preserve">VAL_SUBTYPE_INT </v>
      </c>
      <c r="I131" t="str">
        <f t="shared" si="2"/>
        <v>Insert into UFMT_VALUE (VALUE_ID, VALUE_TYPE, VALUE_SUBTYPE, VALUE, DESCRIPTION) Values ('181', '0', '1', '2', 'Const, cardtp ACQUIRER_CTP');</v>
      </c>
      <c r="J131" t="str">
        <f t="shared" si="3"/>
        <v>Update UFMT_VALUE Set (VALUE_TYPE, VALUE_SUBTYPE, VALUE, DESCRIPTION) = ( Select '0', '1', '2', 'Const, cardtp ACQUIRER_CTP' from DUAL) WHERE VALUE_ID = '181';</v>
      </c>
    </row>
    <row r="132" spans="1:10" x14ac:dyDescent="0.35">
      <c r="A132">
        <v>182</v>
      </c>
      <c r="B132">
        <v>0</v>
      </c>
      <c r="C132">
        <v>0</v>
      </c>
      <c r="D132" s="2" t="s">
        <v>246</v>
      </c>
      <c r="E132" s="2" t="s">
        <v>247</v>
      </c>
      <c r="F132" s="2"/>
      <c r="G132" t="str">
        <f>VLOOKUP(B132,Dictionary!$A$2:$B$20,2,FALSE)</f>
        <v xml:space="preserve">VALUE_TYPE_CONST </v>
      </c>
      <c r="H132" t="str">
        <f>VLOOKUP(C132,Dictionary!$D$2:$E$8,2,FALSE)</f>
        <v xml:space="preserve">VAL_SUBTYPE_STR </v>
      </c>
      <c r="I132" t="str">
        <f t="shared" ref="I132:I195" si="4">"Insert into UFMT_VALUE (VALUE_ID, VALUE_TYPE, VALUE_SUBTYPE, VALUE, DESCRIPTION) Values ('"&amp;A132&amp;"', '"&amp;B132&amp;"', '"&amp;C132&amp;"', '"&amp;D132&amp;"', '"&amp;E132&amp;"');"</f>
        <v>Insert into UFMT_VALUE (VALUE_ID, VALUE_TYPE, VALUE_SUBTYPE, VALUE, DESCRIPTION) Values ('182', '0', '0', '911601', 'Const, 911601');</v>
      </c>
      <c r="J132" t="str">
        <f t="shared" ref="J132:J195" si="5">"Update UFMT_VALUE Set (VALUE_TYPE, VALUE_SUBTYPE, VALUE, DESCRIPTION) = ( Select '"&amp;B132&amp;"', '"&amp;C132&amp;"', '"&amp;D132&amp;"', '"&amp;E132&amp;"' from DUAL) WHERE VALUE_ID = '"&amp;A132&amp;"';"</f>
        <v>Update UFMT_VALUE Set (VALUE_TYPE, VALUE_SUBTYPE, VALUE, DESCRIPTION) = ( Select '0', '0', '911601', 'Const, 911601' from DUAL) WHERE VALUE_ID = '182';</v>
      </c>
    </row>
    <row r="133" spans="1:10" x14ac:dyDescent="0.35">
      <c r="A133">
        <v>183</v>
      </c>
      <c r="B133">
        <v>0</v>
      </c>
      <c r="C133">
        <v>0</v>
      </c>
      <c r="D133" s="2" t="s">
        <v>248</v>
      </c>
      <c r="E133" s="2" t="s">
        <v>249</v>
      </c>
      <c r="F133" s="2"/>
      <c r="G133" t="str">
        <f>VLOOKUP(B133,Dictionary!$A$2:$B$20,2,FALSE)</f>
        <v xml:space="preserve">VALUE_TYPE_CONST </v>
      </c>
      <c r="H133" t="str">
        <f>VLOOKUP(C133,Dictionary!$D$2:$E$8,2,FALSE)</f>
        <v xml:space="preserve">VAL_SUBTYPE_STR </v>
      </c>
      <c r="I133" t="str">
        <f t="shared" si="4"/>
        <v>Insert into UFMT_VALUE (VALUE_ID, VALUE_TYPE, VALUE_SUBTYPE, VALUE, DESCRIPTION) Values ('183', '0', '0', '00000001', 'Const, 00000001');</v>
      </c>
      <c r="J133" t="str">
        <f t="shared" si="5"/>
        <v>Update UFMT_VALUE Set (VALUE_TYPE, VALUE_SUBTYPE, VALUE, DESCRIPTION) = ( Select '0', '0', '00000001', 'Const, 00000001' from DUAL) WHERE VALUE_ID = '183';</v>
      </c>
    </row>
    <row r="134" spans="1:10" x14ac:dyDescent="0.35">
      <c r="A134">
        <v>184</v>
      </c>
      <c r="B134">
        <v>0</v>
      </c>
      <c r="C134">
        <v>0</v>
      </c>
      <c r="D134" s="2" t="s">
        <v>250</v>
      </c>
      <c r="E134" s="2" t="s">
        <v>251</v>
      </c>
      <c r="F134" s="2"/>
      <c r="G134" t="str">
        <f>VLOOKUP(B134,Dictionary!$A$2:$B$20,2,FALSE)</f>
        <v xml:space="preserve">VALUE_TYPE_CONST </v>
      </c>
      <c r="H134" t="str">
        <f>VLOOKUP(C134,Dictionary!$D$2:$E$8,2,FALSE)</f>
        <v xml:space="preserve">VAL_SUBTYPE_STR </v>
      </c>
      <c r="I134" t="str">
        <f t="shared" si="4"/>
        <v>Insert into UFMT_VALUE (VALUE_ID, VALUE_TYPE, VALUE_SUBTYPE, VALUE, DESCRIPTION) Values ('184', '0', '0', 'C', 'Const, C (amount sign)');</v>
      </c>
      <c r="J134" t="str">
        <f t="shared" si="5"/>
        <v>Update UFMT_VALUE Set (VALUE_TYPE, VALUE_SUBTYPE, VALUE, DESCRIPTION) = ( Select '0', '0', 'C', 'Const, C (amount sign)' from DUAL) WHERE VALUE_ID = '184';</v>
      </c>
    </row>
    <row r="135" spans="1:10" x14ac:dyDescent="0.35">
      <c r="A135">
        <v>185</v>
      </c>
      <c r="B135">
        <v>0</v>
      </c>
      <c r="C135">
        <v>0</v>
      </c>
      <c r="D135" s="2" t="s">
        <v>252</v>
      </c>
      <c r="E135" s="2" t="s">
        <v>253</v>
      </c>
      <c r="F135" s="2"/>
      <c r="G135" t="str">
        <f>VLOOKUP(B135,Dictionary!$A$2:$B$20,2,FALSE)</f>
        <v xml:space="preserve">VALUE_TYPE_CONST </v>
      </c>
      <c r="H135" t="str">
        <f>VLOOKUP(C135,Dictionary!$D$2:$E$8,2,FALSE)</f>
        <v xml:space="preserve">VAL_SUBTYPE_STR </v>
      </c>
      <c r="I135" t="str">
        <f t="shared" si="4"/>
        <v>Insert into UFMT_VALUE (VALUE_ID, VALUE_TYPE, VALUE_SUBTYPE, VALUE, DESCRIPTION) Values ('185', '0', '0', 'D', 'Const, D (amount sign)');</v>
      </c>
      <c r="J135" t="str">
        <f t="shared" si="5"/>
        <v>Update UFMT_VALUE Set (VALUE_TYPE, VALUE_SUBTYPE, VALUE, DESCRIPTION) = ( Select '0', '0', 'D', 'Const, D (amount sign)' from DUAL) WHERE VALUE_ID = '185';</v>
      </c>
    </row>
    <row r="136" spans="1:10" x14ac:dyDescent="0.35">
      <c r="A136">
        <v>186</v>
      </c>
      <c r="B136">
        <v>0</v>
      </c>
      <c r="C136">
        <v>0</v>
      </c>
      <c r="D136" s="2" t="s">
        <v>254</v>
      </c>
      <c r="E136" s="2" t="s">
        <v>255</v>
      </c>
      <c r="F136" s="2"/>
      <c r="G136" t="str">
        <f>VLOOKUP(B136,Dictionary!$A$2:$B$20,2,FALSE)</f>
        <v xml:space="preserve">VALUE_TYPE_CONST </v>
      </c>
      <c r="H136" t="str">
        <f>VLOOKUP(C136,Dictionary!$D$2:$E$8,2,FALSE)</f>
        <v xml:space="preserve">VAL_SUBTYPE_STR </v>
      </c>
      <c r="I136" t="str">
        <f t="shared" si="4"/>
        <v>Insert into UFMT_VALUE (VALUE_ID, VALUE_TYPE, VALUE_SUBTYPE, VALUE, DESCRIPTION) Values ('186', '0', '0', '0', 'Const, 0');</v>
      </c>
      <c r="J136" t="str">
        <f t="shared" si="5"/>
        <v>Update UFMT_VALUE Set (VALUE_TYPE, VALUE_SUBTYPE, VALUE, DESCRIPTION) = ( Select '0', '0', '0', 'Const, 0' from DUAL) WHERE VALUE_ID = '186';</v>
      </c>
    </row>
    <row r="137" spans="1:10" x14ac:dyDescent="0.35">
      <c r="A137">
        <v>188</v>
      </c>
      <c r="B137">
        <v>3</v>
      </c>
      <c r="C137">
        <v>0</v>
      </c>
      <c r="D137" s="2" t="s">
        <v>256</v>
      </c>
      <c r="E137" s="2" t="s">
        <v>257</v>
      </c>
      <c r="F137" s="2"/>
      <c r="G137" t="str">
        <f>VLOOKUP(B137,Dictionary!$A$2:$B$20,2,FALSE)</f>
        <v xml:space="preserve">VALUE_TYPE_COMPLEX </v>
      </c>
      <c r="H137" t="str">
        <f>VLOOKUP(C137,Dictionary!$D$2:$E$8,2,FALSE)</f>
        <v xml:space="preserve">VAL_SUBTYPE_STR </v>
      </c>
      <c r="I137" t="str">
        <f t="shared" si="4"/>
        <v>Insert into UFMT_VALUE (VALUE_ID, VALUE_TYPE, VALUE_SUBTYPE, VALUE, DESCRIPTION) Values ('188', '3', '0', '66:48', 'Composite, abs amt for neg fee');</v>
      </c>
      <c r="J137" t="str">
        <f t="shared" si="5"/>
        <v>Update UFMT_VALUE Set (VALUE_TYPE, VALUE_SUBTYPE, VALUE, DESCRIPTION) = ( Select '3', '0', '66:48', 'Composite, abs amt for neg fee' from DUAL) WHERE VALUE_ID = '188';</v>
      </c>
    </row>
    <row r="138" spans="1:10" x14ac:dyDescent="0.35">
      <c r="A138">
        <v>189</v>
      </c>
      <c r="B138">
        <v>3</v>
      </c>
      <c r="C138">
        <v>0</v>
      </c>
      <c r="D138" s="2" t="s">
        <v>258</v>
      </c>
      <c r="E138" s="2" t="s">
        <v>259</v>
      </c>
      <c r="F138" s="2"/>
      <c r="G138" t="str">
        <f>VLOOKUP(B138,Dictionary!$A$2:$B$20,2,FALSE)</f>
        <v xml:space="preserve">VALUE_TYPE_COMPLEX </v>
      </c>
      <c r="H138" t="str">
        <f>VLOOKUP(C138,Dictionary!$D$2:$E$8,2,FALSE)</f>
        <v xml:space="preserve">VAL_SUBTYPE_STR </v>
      </c>
      <c r="I138" t="str">
        <f t="shared" si="4"/>
        <v>Insert into UFMT_VALUE (VALUE_ID, VALUE_TYPE, VALUE_SUBTYPE, VALUE, DESCRIPTION) Values ('189', '3', '0', '68,35,184,188:49,183,184,188:49,35', 'Composite, ACL DE46 for neg fee');</v>
      </c>
      <c r="J138" t="str">
        <f t="shared" si="5"/>
        <v>Update UFMT_VALUE Set (VALUE_TYPE, VALUE_SUBTYPE, VALUE, DESCRIPTION) = ( Select '3', '0', '68,35,184,188:49,183,184,188:49,35', 'Composite, ACL DE46 for neg fee' from DUAL) WHERE VALUE_ID = '189';</v>
      </c>
    </row>
    <row r="139" spans="1:10" x14ac:dyDescent="0.35">
      <c r="A139">
        <v>190</v>
      </c>
      <c r="B139">
        <v>3</v>
      </c>
      <c r="C139">
        <v>0</v>
      </c>
      <c r="D139" s="2" t="s">
        <v>260</v>
      </c>
      <c r="E139" s="2" t="s">
        <v>261</v>
      </c>
      <c r="F139" s="2"/>
      <c r="G139" t="str">
        <f>VLOOKUP(B139,Dictionary!$A$2:$B$20,2,FALSE)</f>
        <v xml:space="preserve">VALUE_TYPE_COMPLEX </v>
      </c>
      <c r="H139" t="str">
        <f>VLOOKUP(C139,Dictionary!$D$2:$E$8,2,FALSE)</f>
        <v xml:space="preserve">VAL_SUBTYPE_STR </v>
      </c>
      <c r="I139" t="str">
        <f t="shared" si="4"/>
        <v>Insert into UFMT_VALUE (VALUE_ID, VALUE_TYPE, VALUE_SUBTYPE, VALUE, DESCRIPTION) Values ('190', '3', '0', '68,35,185,66:49,183,185,66:49,35', 'Composite, ACL DE46 for pos fee');</v>
      </c>
      <c r="J139" t="str">
        <f t="shared" si="5"/>
        <v>Update UFMT_VALUE Set (VALUE_TYPE, VALUE_SUBTYPE, VALUE, DESCRIPTION) = ( Select '3', '0', '68,35,185,66:49,183,185,66:49,35', 'Composite, ACL DE46 for pos fee' from DUAL) WHERE VALUE_ID = '190';</v>
      </c>
    </row>
    <row r="140" spans="1:10" x14ac:dyDescent="0.35">
      <c r="A140">
        <v>191</v>
      </c>
      <c r="B140">
        <v>3</v>
      </c>
      <c r="C140">
        <v>0</v>
      </c>
      <c r="D140" s="2" t="s">
        <v>262</v>
      </c>
      <c r="E140" s="2" t="s">
        <v>263</v>
      </c>
      <c r="F140" s="2"/>
      <c r="G140" t="str">
        <f>VLOOKUP(B140,Dictionary!$A$2:$B$20,2,FALSE)</f>
        <v xml:space="preserve">VALUE_TYPE_COMPLEX </v>
      </c>
      <c r="H140" t="str">
        <f>VLOOKUP(C140,Dictionary!$D$2:$E$8,2,FALSE)</f>
        <v xml:space="preserve">VAL_SUBTYPE_STR </v>
      </c>
      <c r="I140" t="str">
        <f t="shared" si="4"/>
        <v>Insert into UFMT_VALUE (VALUE_ID, VALUE_TYPE, VALUE_SUBTYPE, VALUE, DESCRIPTION) Values ('191', '3', '0', '2:39', 'Composite, BIN');</v>
      </c>
      <c r="J140" t="str">
        <f t="shared" si="5"/>
        <v>Update UFMT_VALUE Set (VALUE_TYPE, VALUE_SUBTYPE, VALUE, DESCRIPTION) = ( Select '3', '0', '2:39', 'Composite, BIN' from DUAL) WHERE VALUE_ID = '191';</v>
      </c>
    </row>
    <row r="141" spans="1:10" x14ac:dyDescent="0.35">
      <c r="A141">
        <v>192</v>
      </c>
      <c r="B141">
        <v>3</v>
      </c>
      <c r="C141">
        <v>0</v>
      </c>
      <c r="D141" s="2" t="s">
        <v>264</v>
      </c>
      <c r="E141" s="2" t="s">
        <v>265</v>
      </c>
      <c r="F141" s="2"/>
      <c r="G141" t="str">
        <f>VLOOKUP(B141,Dictionary!$A$2:$B$20,2,FALSE)</f>
        <v xml:space="preserve">VALUE_TYPE_COMPLEX </v>
      </c>
      <c r="H141" t="str">
        <f>VLOOKUP(C141,Dictionary!$D$2:$E$8,2,FALSE)</f>
        <v xml:space="preserve">VAL_SUBTYPE_STR </v>
      </c>
      <c r="I141" t="str">
        <f t="shared" si="4"/>
        <v>Insert into UFMT_VALUE (VALUE_ID, VALUE_TYPE, VALUE_SUBTYPE, VALUE, DESCRIPTION) Values ('192', '3', '0', '363,161,165', 'Composite, TT n SI');</v>
      </c>
      <c r="J141" t="str">
        <f t="shared" si="5"/>
        <v>Update UFMT_VALUE Set (VALUE_TYPE, VALUE_SUBTYPE, VALUE, DESCRIPTION) = ( Select '3', '0', '363,161,165', 'Composite, TT n SI' from DUAL) WHERE VALUE_ID = '192';</v>
      </c>
    </row>
    <row r="142" spans="1:10" x14ac:dyDescent="0.35">
      <c r="A142">
        <v>193</v>
      </c>
      <c r="B142">
        <v>3</v>
      </c>
      <c r="C142">
        <v>0</v>
      </c>
      <c r="D142" s="2" t="s">
        <v>266</v>
      </c>
      <c r="E142" s="2" t="s">
        <v>267</v>
      </c>
      <c r="F142" s="2"/>
      <c r="G142" t="str">
        <f>VLOOKUP(B142,Dictionary!$A$2:$B$20,2,FALSE)</f>
        <v xml:space="preserve">VALUE_TYPE_COMPLEX </v>
      </c>
      <c r="H142" t="str">
        <f>VLOOKUP(C142,Dictionary!$D$2:$E$8,2,FALSE)</f>
        <v xml:space="preserve">VAL_SUBTYPE_STR </v>
      </c>
      <c r="I142" t="str">
        <f t="shared" si="4"/>
        <v>Insert into UFMT_VALUE (VALUE_ID, VALUE_TYPE, VALUE_SUBTYPE, VALUE, DESCRIPTION) Values ('193', '3', '0', '61,161,363,161,35', 'Composite, acq_inst,TT,CC');</v>
      </c>
      <c r="J142" t="str">
        <f t="shared" si="5"/>
        <v>Update UFMT_VALUE Set (VALUE_TYPE, VALUE_SUBTYPE, VALUE, DESCRIPTION) = ( Select '3', '0', '61,161,363,161,35', 'Composite, acq_inst,TT,CC' from DUAL) WHERE VALUE_ID = '193';</v>
      </c>
    </row>
    <row r="143" spans="1:10" x14ac:dyDescent="0.35">
      <c r="A143">
        <v>194</v>
      </c>
      <c r="B143">
        <v>0</v>
      </c>
      <c r="C143">
        <v>0</v>
      </c>
      <c r="D143" s="2" t="s">
        <v>268</v>
      </c>
      <c r="E143" s="2" t="s">
        <v>269</v>
      </c>
      <c r="F143" s="2"/>
      <c r="G143" t="str">
        <f>VLOOKUP(B143,Dictionary!$A$2:$B$20,2,FALSE)</f>
        <v xml:space="preserve">VALUE_TYPE_CONST </v>
      </c>
      <c r="H143" t="str">
        <f>VLOOKUP(C143,Dictionary!$D$2:$E$8,2,FALSE)</f>
        <v xml:space="preserve">VAL_SUBTYPE_STR </v>
      </c>
      <c r="I143" t="str">
        <f t="shared" si="4"/>
        <v>Insert into UFMT_VALUE (VALUE_ID, VALUE_TYPE, VALUE_SUBTYPE, VALUE, DESCRIPTION) Values ('194', '0', '0', '9116019999999999', 'Const, dummy hpan 9116019999999999');</v>
      </c>
      <c r="J143" t="str">
        <f t="shared" si="5"/>
        <v>Update UFMT_VALUE Set (VALUE_TYPE, VALUE_SUBTYPE, VALUE, DESCRIPTION) = ( Select '0', '0', '9116019999999999', 'Const, dummy hpan 9116019999999999' from DUAL) WHERE VALUE_ID = '194';</v>
      </c>
    </row>
    <row r="144" spans="1:10" x14ac:dyDescent="0.35">
      <c r="A144">
        <v>195</v>
      </c>
      <c r="B144">
        <v>3</v>
      </c>
      <c r="C144">
        <v>0</v>
      </c>
      <c r="D144" s="2" t="s">
        <v>270</v>
      </c>
      <c r="E144" s="2" t="s">
        <v>271</v>
      </c>
      <c r="F144" s="2"/>
      <c r="G144" t="str">
        <f>VLOOKUP(B144,Dictionary!$A$2:$B$20,2,FALSE)</f>
        <v xml:space="preserve">VALUE_TYPE_COMPLEX </v>
      </c>
      <c r="H144" t="str">
        <f>VLOOKUP(C144,Dictionary!$D$2:$E$8,2,FALSE)</f>
        <v xml:space="preserve">VAL_SUBTYPE_STR </v>
      </c>
      <c r="I144" t="str">
        <f t="shared" si="4"/>
        <v>Insert into UFMT_VALUE (VALUE_ID, VALUE_TYPE, VALUE_SUBTYPE, VALUE, DESCRIPTION) Values ('195', '3', '0', '71,40:52,182:22,182:21', 'Composite, DE56 THEMONUS notirvrsl');</v>
      </c>
      <c r="J144" t="str">
        <f t="shared" si="5"/>
        <v>Update UFMT_VALUE Set (VALUE_TYPE, VALUE_SUBTYPE, VALUE, DESCRIPTION) = ( Select '3', '0', '71,40:52,182:22,182:21', 'Composite, DE56 THEMONUS notirvrsl' from DUAL) WHERE VALUE_ID = '195';</v>
      </c>
    </row>
    <row r="145" spans="1:10" x14ac:dyDescent="0.35">
      <c r="A145">
        <v>196</v>
      </c>
      <c r="B145">
        <v>0</v>
      </c>
      <c r="C145">
        <v>1</v>
      </c>
      <c r="D145" s="2" t="s">
        <v>104</v>
      </c>
      <c r="E145" s="2" t="s">
        <v>272</v>
      </c>
      <c r="F145" s="2"/>
      <c r="G145" t="str">
        <f>VLOOKUP(B145,Dictionary!$A$2:$B$20,2,FALSE)</f>
        <v xml:space="preserve">VALUE_TYPE_CONST </v>
      </c>
      <c r="H145" t="str">
        <f>VLOOKUP(C145,Dictionary!$D$2:$E$8,2,FALSE)</f>
        <v xml:space="preserve">VAL_SUBTYPE_INT </v>
      </c>
      <c r="I145" t="str">
        <f t="shared" si="4"/>
        <v>Insert into UFMT_VALUE (VALUE_ID, VALUE_TYPE, VALUE_SUBTYPE, VALUE, DESCRIPTION) Values ('196', '0', '1', '3', 'Const, cardtp ISSUER_CTP');</v>
      </c>
      <c r="J145" t="str">
        <f t="shared" si="5"/>
        <v>Update UFMT_VALUE Set (VALUE_TYPE, VALUE_SUBTYPE, VALUE, DESCRIPTION) = ( Select '0', '1', '3', 'Const, cardtp ISSUER_CTP' from DUAL) WHERE VALUE_ID = '196';</v>
      </c>
    </row>
    <row r="146" spans="1:10" x14ac:dyDescent="0.35">
      <c r="A146">
        <v>197</v>
      </c>
      <c r="B146">
        <v>0</v>
      </c>
      <c r="C146">
        <v>0</v>
      </c>
      <c r="D146" s="2" t="s">
        <v>273</v>
      </c>
      <c r="E146" s="2" t="s">
        <v>274</v>
      </c>
      <c r="F146" s="2"/>
      <c r="G146" t="str">
        <f>VLOOKUP(B146,Dictionary!$A$2:$B$20,2,FALSE)</f>
        <v xml:space="preserve">VALUE_TYPE_CONST </v>
      </c>
      <c r="H146" t="str">
        <f>VLOOKUP(C146,Dictionary!$D$2:$E$8,2,FALSE)</f>
        <v xml:space="preserve">VAL_SUBTYPE_STR </v>
      </c>
      <c r="I146" t="str">
        <f t="shared" si="4"/>
        <v>Insert into UFMT_VALUE (VALUE_ID, VALUE_TYPE, VALUE_SUBTYPE, VALUE, DESCRIPTION) Values ('197', '0', '0', '733', 'Const, trans_type POSADJ');</v>
      </c>
      <c r="J146" t="str">
        <f t="shared" si="5"/>
        <v>Update UFMT_VALUE Set (VALUE_TYPE, VALUE_SUBTYPE, VALUE, DESCRIPTION) = ( Select '0', '0', '733', 'Const, trans_type POSADJ' from DUAL) WHERE VALUE_ID = '197';</v>
      </c>
    </row>
    <row r="147" spans="1:10" x14ac:dyDescent="0.35">
      <c r="A147">
        <v>198</v>
      </c>
      <c r="B147">
        <v>1</v>
      </c>
      <c r="C147">
        <v>4</v>
      </c>
      <c r="D147" s="2" t="s">
        <v>275</v>
      </c>
      <c r="E147" s="2" t="s">
        <v>276</v>
      </c>
      <c r="F147" s="2"/>
      <c r="G147" t="str">
        <f>VLOOKUP(B147,Dictionary!$A$2:$B$20,2,FALSE)</f>
        <v xml:space="preserve">VALUE_TYPE_UMF </v>
      </c>
      <c r="H147" t="str">
        <f>VLOOKUP(C147,Dictionary!$D$2:$E$8,2,FALSE)</f>
        <v xml:space="preserve">VAL_SUBTYPE_FLOAT_IP </v>
      </c>
      <c r="I147" t="str">
        <f t="shared" si="4"/>
        <v>Insert into UFMT_VALUE (VALUE_ID, VALUE_TYPE, VALUE_SUBTYPE, VALUE, DESCRIPTION) Values ('198', '1', '4', '515', 'Tag, SVT_TIPS_AMOUNT, double');</v>
      </c>
      <c r="J147" t="str">
        <f t="shared" si="5"/>
        <v>Update UFMT_VALUE Set (VALUE_TYPE, VALUE_SUBTYPE, VALUE, DESCRIPTION) = ( Select '1', '4', '515', 'Tag, SVT_TIPS_AMOUNT, double' from DUAL) WHERE VALUE_ID = '198';</v>
      </c>
    </row>
    <row r="148" spans="1:10" x14ac:dyDescent="0.35">
      <c r="A148">
        <v>199</v>
      </c>
      <c r="B148">
        <v>1</v>
      </c>
      <c r="C148">
        <v>4</v>
      </c>
      <c r="D148" s="2" t="s">
        <v>22</v>
      </c>
      <c r="E148" s="2" t="s">
        <v>277</v>
      </c>
      <c r="F148" s="2"/>
      <c r="G148" t="str">
        <f>VLOOKUP(B148,Dictionary!$A$2:$B$20,2,FALSE)</f>
        <v xml:space="preserve">VALUE_TYPE_UMF </v>
      </c>
      <c r="H148" t="str">
        <f>VLOOKUP(C148,Dictionary!$D$2:$E$8,2,FALSE)</f>
        <v xml:space="preserve">VAL_SUBTYPE_FLOAT_IP </v>
      </c>
      <c r="I148" t="str">
        <f t="shared" si="4"/>
        <v>Insert into UFMT_VALUE (VALUE_ID, VALUE_TYPE, VALUE_SUBTYPE, VALUE, DESCRIPTION) Values ('199', '1', '4', '87', 'Tag, SVT_TXN_AMT_A1CUR, FLOAT');</v>
      </c>
      <c r="J148" t="str">
        <f t="shared" si="5"/>
        <v>Update UFMT_VALUE Set (VALUE_TYPE, VALUE_SUBTYPE, VALUE, DESCRIPTION) = ( Select '1', '4', '87', 'Tag, SVT_TXN_AMT_A1CUR, FLOAT' from DUAL) WHERE VALUE_ID = '199';</v>
      </c>
    </row>
    <row r="149" spans="1:10" x14ac:dyDescent="0.35">
      <c r="A149">
        <v>200</v>
      </c>
      <c r="B149">
        <v>0</v>
      </c>
      <c r="C149">
        <v>0</v>
      </c>
      <c r="D149" s="2" t="s">
        <v>278</v>
      </c>
      <c r="E149" s="2" t="s">
        <v>279</v>
      </c>
      <c r="F149" s="2"/>
      <c r="G149" t="str">
        <f>VLOOKUP(B149,Dictionary!$A$2:$B$20,2,FALSE)</f>
        <v xml:space="preserve">VALUE_TYPE_CONST </v>
      </c>
      <c r="H149" t="str">
        <f>VLOOKUP(C149,Dictionary!$D$2:$E$8,2,FALSE)</f>
        <v xml:space="preserve">VAL_SUBTYPE_STR </v>
      </c>
      <c r="I149" t="str">
        <f t="shared" si="4"/>
        <v>Insert into UFMT_VALUE (VALUE_ID, VALUE_TYPE, VALUE_SUBTYPE, VALUE, DESCRIPTION) Values ('200', '0', '0', '785', 'Const, trans_type value 785');</v>
      </c>
      <c r="J149" t="str">
        <f t="shared" si="5"/>
        <v>Update UFMT_VALUE Set (VALUE_TYPE, VALUE_SUBTYPE, VALUE, DESCRIPTION) = ( Select '0', '0', '785', 'Const, trans_type value 785' from DUAL) WHERE VALUE_ID = '200';</v>
      </c>
    </row>
    <row r="150" spans="1:10" x14ac:dyDescent="0.35">
      <c r="A150">
        <v>201</v>
      </c>
      <c r="B150">
        <v>1</v>
      </c>
      <c r="C150">
        <v>0</v>
      </c>
      <c r="D150" s="2" t="s">
        <v>280</v>
      </c>
      <c r="E150" s="2" t="s">
        <v>281</v>
      </c>
      <c r="F150" s="2"/>
      <c r="G150" t="str">
        <f>VLOOKUP(B150,Dictionary!$A$2:$B$20,2,FALSE)</f>
        <v xml:space="preserve">VALUE_TYPE_UMF </v>
      </c>
      <c r="H150" t="str">
        <f>VLOOKUP(C150,Dictionary!$D$2:$E$8,2,FALSE)</f>
        <v xml:space="preserve">VAL_SUBTYPE_STR </v>
      </c>
      <c r="I150" t="str">
        <f t="shared" si="4"/>
        <v>Insert into UFMT_VALUE (VALUE_ID, VALUE_TYPE, VALUE_SUBTYPE, VALUE, DESCRIPTION) Values ('201', '1', '0', '190', 'Tag, SVT_SMS_PHONE_NUMBER');</v>
      </c>
      <c r="J150" t="str">
        <f t="shared" si="5"/>
        <v>Update UFMT_VALUE Set (VALUE_TYPE, VALUE_SUBTYPE, VALUE, DESCRIPTION) = ( Select '1', '0', '190', 'Tag, SVT_SMS_PHONE_NUMBER' from DUAL) WHERE VALUE_ID = '201';</v>
      </c>
    </row>
    <row r="151" spans="1:10" x14ac:dyDescent="0.35">
      <c r="A151">
        <v>202</v>
      </c>
      <c r="B151">
        <v>2</v>
      </c>
      <c r="C151">
        <v>0</v>
      </c>
      <c r="D151" s="2" t="s">
        <v>282</v>
      </c>
      <c r="E151" s="2" t="s">
        <v>283</v>
      </c>
      <c r="F151" s="2"/>
      <c r="G151" t="str">
        <f>VLOOKUP(B151,Dictionary!$A$2:$B$20,2,FALSE)</f>
        <v xml:space="preserve">VALUE_TYPE_PMT </v>
      </c>
      <c r="H151" t="str">
        <f>VLOOKUP(C151,Dictionary!$D$2:$E$8,2,FALSE)</f>
        <v xml:space="preserve">VAL_SUBTYPE_STR </v>
      </c>
      <c r="I151" t="str">
        <f t="shared" si="4"/>
        <v>Insert into UFMT_VALUE (VALUE_ID, VALUE_TYPE, VALUE_SUBTYPE, VALUE, DESCRIPTION) Values ('202', '2', '0', '90', 'PMT_CODE1');</v>
      </c>
      <c r="J151" t="str">
        <f t="shared" si="5"/>
        <v>Update UFMT_VALUE Set (VALUE_TYPE, VALUE_SUBTYPE, VALUE, DESCRIPTION) = ( Select '2', '0', '90', 'PMT_CODE1' from DUAL) WHERE VALUE_ID = '202';</v>
      </c>
    </row>
    <row r="152" spans="1:10" x14ac:dyDescent="0.35">
      <c r="A152">
        <v>203</v>
      </c>
      <c r="B152">
        <v>0</v>
      </c>
      <c r="C152">
        <v>0</v>
      </c>
      <c r="D152" s="2" t="s">
        <v>284</v>
      </c>
      <c r="E152" s="2" t="s">
        <v>285</v>
      </c>
      <c r="F152" s="2"/>
      <c r="G152" t="str">
        <f>VLOOKUP(B152,Dictionary!$A$2:$B$20,2,FALSE)</f>
        <v xml:space="preserve">VALUE_TYPE_CONST </v>
      </c>
      <c r="H152" t="str">
        <f>VLOOKUP(C152,Dictionary!$D$2:$E$8,2,FALSE)</f>
        <v xml:space="preserve">VAL_SUBTYPE_STR </v>
      </c>
      <c r="I152" t="str">
        <f t="shared" si="4"/>
        <v>Insert into UFMT_VALUE (VALUE_ID, VALUE_TYPE, VALUE_SUBTYPE, VALUE, DESCRIPTION) Values ('203', '0', '0', '700', 'Const, trans_type value 700');</v>
      </c>
      <c r="J152" t="str">
        <f t="shared" si="5"/>
        <v>Update UFMT_VALUE Set (VALUE_TYPE, VALUE_SUBTYPE, VALUE, DESCRIPTION) = ( Select '0', '0', '700', 'Const, trans_type value 700' from DUAL) WHERE VALUE_ID = '203';</v>
      </c>
    </row>
    <row r="153" spans="1:10" x14ac:dyDescent="0.35">
      <c r="A153">
        <v>204</v>
      </c>
      <c r="B153">
        <v>2</v>
      </c>
      <c r="C153">
        <v>0</v>
      </c>
      <c r="D153" s="2" t="s">
        <v>286</v>
      </c>
      <c r="E153" s="2" t="s">
        <v>287</v>
      </c>
      <c r="F153" s="2"/>
      <c r="G153" t="str">
        <f>VLOOKUP(B153,Dictionary!$A$2:$B$20,2,FALSE)</f>
        <v xml:space="preserve">VALUE_TYPE_PMT </v>
      </c>
      <c r="H153" t="str">
        <f>VLOOKUP(C153,Dictionary!$D$2:$E$8,2,FALSE)</f>
        <v xml:space="preserve">VAL_SUBTYPE_STR </v>
      </c>
      <c r="I153" t="str">
        <f t="shared" si="4"/>
        <v>Insert into UFMT_VALUE (VALUE_ID, VALUE_TYPE, VALUE_SUBTYPE, VALUE, DESCRIPTION) Values ('204', '2', '0', '91', 'PMT_CODE2');</v>
      </c>
      <c r="J153" t="str">
        <f t="shared" si="5"/>
        <v>Update UFMT_VALUE Set (VALUE_TYPE, VALUE_SUBTYPE, VALUE, DESCRIPTION) = ( Select '2', '0', '91', 'PMT_CODE2' from DUAL) WHERE VALUE_ID = '204';</v>
      </c>
    </row>
    <row r="154" spans="1:10" x14ac:dyDescent="0.35">
      <c r="A154">
        <v>205</v>
      </c>
      <c r="B154">
        <v>3</v>
      </c>
      <c r="C154">
        <v>0</v>
      </c>
      <c r="D154" s="2" t="s">
        <v>288</v>
      </c>
      <c r="E154" s="2" t="s">
        <v>289</v>
      </c>
      <c r="F154" s="2"/>
      <c r="G154" t="str">
        <f>VLOOKUP(B154,Dictionary!$A$2:$B$20,2,FALSE)</f>
        <v xml:space="preserve">VALUE_TYPE_COMPLEX </v>
      </c>
      <c r="H154" t="str">
        <f>VLOOKUP(C154,Dictionary!$D$2:$E$8,2,FALSE)</f>
        <v xml:space="preserve">VAL_SUBTYPE_STR </v>
      </c>
      <c r="I154" t="str">
        <f t="shared" si="4"/>
        <v>Insert into UFMT_VALUE (VALUE_ID, VALUE_TYPE, VALUE_SUBTYPE, VALUE, DESCRIPTION) Values ('205', '3', '0', '13:69,14:7', 'Composite, Datetime ( MMDDhhmmss)');</v>
      </c>
      <c r="J154" t="str">
        <f t="shared" si="5"/>
        <v>Update UFMT_VALUE Set (VALUE_TYPE, VALUE_SUBTYPE, VALUE, DESCRIPTION) = ( Select '3', '0', '13:69,14:7', 'Composite, Datetime ( MMDDhhmmss)' from DUAL) WHERE VALUE_ID = '205';</v>
      </c>
    </row>
    <row r="155" spans="1:10" x14ac:dyDescent="0.35">
      <c r="A155">
        <v>206</v>
      </c>
      <c r="B155">
        <v>1</v>
      </c>
      <c r="C155">
        <v>1</v>
      </c>
      <c r="D155" s="2" t="s">
        <v>290</v>
      </c>
      <c r="E155" s="2" t="s">
        <v>291</v>
      </c>
      <c r="F155" s="2"/>
      <c r="G155" t="str">
        <f>VLOOKUP(B155,Dictionary!$A$2:$B$20,2,FALSE)</f>
        <v xml:space="preserve">VALUE_TYPE_UMF </v>
      </c>
      <c r="H155" t="str">
        <f>VLOOKUP(C155,Dictionary!$D$2:$E$8,2,FALSE)</f>
        <v xml:space="preserve">VAL_SUBTYPE_INT </v>
      </c>
      <c r="I155" t="str">
        <f t="shared" si="4"/>
        <v>Insert into UFMT_VALUE (VALUE_ID, VALUE_TYPE, VALUE_SUBTYPE, VALUE, DESCRIPTION) Values ('206', '1', '1', '142', 'Tag, SVT_TRANSMIT_TIME, integer');</v>
      </c>
      <c r="J155" t="str">
        <f t="shared" si="5"/>
        <v>Update UFMT_VALUE Set (VALUE_TYPE, VALUE_SUBTYPE, VALUE, DESCRIPTION) = ( Select '1', '1', '142', 'Tag, SVT_TRANSMIT_TIME, integer' from DUAL) WHERE VALUE_ID = '206';</v>
      </c>
    </row>
    <row r="156" spans="1:10" x14ac:dyDescent="0.35">
      <c r="A156">
        <v>207</v>
      </c>
      <c r="B156">
        <v>1</v>
      </c>
      <c r="C156">
        <v>1</v>
      </c>
      <c r="D156" s="2" t="s">
        <v>292</v>
      </c>
      <c r="E156" t="s">
        <v>293</v>
      </c>
      <c r="G156" t="str">
        <f>VLOOKUP(B156,Dictionary!$A$2:$B$20,2,FALSE)</f>
        <v xml:space="preserve">VALUE_TYPE_UMF </v>
      </c>
      <c r="H156" t="str">
        <f>VLOOKUP(C156,Dictionary!$D$2:$E$8,2,FALSE)</f>
        <v xml:space="preserve">VAL_SUBTYPE_INT </v>
      </c>
      <c r="I156" t="str">
        <f t="shared" si="4"/>
        <v>Insert into UFMT_VALUE (VALUE_ID, VALUE_TYPE, VALUE_SUBTYPE, VALUE, DESCRIPTION) Values ('207', '1', '1', '141', 'Tag, SVT_TRANSMIT_DATE, integer');</v>
      </c>
      <c r="J156" t="str">
        <f t="shared" si="5"/>
        <v>Update UFMT_VALUE Set (VALUE_TYPE, VALUE_SUBTYPE, VALUE, DESCRIPTION) = ( Select '1', '1', '141', 'Tag, SVT_TRANSMIT_DATE, integer' from DUAL) WHERE VALUE_ID = '207';</v>
      </c>
    </row>
    <row r="157" spans="1:10" x14ac:dyDescent="0.35">
      <c r="A157">
        <v>208</v>
      </c>
      <c r="B157">
        <v>1</v>
      </c>
      <c r="C157">
        <v>0</v>
      </c>
      <c r="D157" s="2" t="s">
        <v>294</v>
      </c>
      <c r="E157" t="s">
        <v>295</v>
      </c>
      <c r="G157" t="str">
        <f>VLOOKUP(B157,Dictionary!$A$2:$B$20,2,FALSE)</f>
        <v xml:space="preserve">VALUE_TYPE_UMF </v>
      </c>
      <c r="H157" t="str">
        <f>VLOOKUP(C157,Dictionary!$D$2:$E$8,2,FALSE)</f>
        <v xml:space="preserve">VAL_SUBTYPE_STR </v>
      </c>
      <c r="I157" t="str">
        <f t="shared" si="4"/>
        <v>Insert into UFMT_VALUE (VALUE_ID, VALUE_TYPE, VALUE_SUBTYPE, VALUE, DESCRIPTION) Values ('208', '1', '0', '115', 'Tag, SVT_POS_DCODE, char');</v>
      </c>
      <c r="J157" t="str">
        <f t="shared" si="5"/>
        <v>Update UFMT_VALUE Set (VALUE_TYPE, VALUE_SUBTYPE, VALUE, DESCRIPTION) = ( Select '1', '0', '115', 'Tag, SVT_POS_DCODE, char' from DUAL) WHERE VALUE_ID = '208';</v>
      </c>
    </row>
    <row r="158" spans="1:10" x14ac:dyDescent="0.35">
      <c r="A158">
        <v>209</v>
      </c>
      <c r="B158">
        <v>1</v>
      </c>
      <c r="C158">
        <v>1</v>
      </c>
      <c r="D158" s="2" t="s">
        <v>296</v>
      </c>
      <c r="E158" t="s">
        <v>297</v>
      </c>
      <c r="G158" t="str">
        <f>VLOOKUP(B158,Dictionary!$A$2:$B$20,2,FALSE)</f>
        <v xml:space="preserve">VALUE_TYPE_UMF </v>
      </c>
      <c r="H158" t="str">
        <f>VLOOKUP(C158,Dictionary!$D$2:$E$8,2,FALSE)</f>
        <v xml:space="preserve">VAL_SUBTYPE_INT </v>
      </c>
      <c r="I158" t="str">
        <f t="shared" si="4"/>
        <v>Insert into UFMT_VALUE (VALUE_ID, VALUE_TYPE, VALUE_SUBTYPE, VALUE, DESCRIPTION) Values ('209', '1', '1', '322', 'Tag, SVT_POSENTRYCC, integer');</v>
      </c>
      <c r="J158" t="str">
        <f t="shared" si="5"/>
        <v>Update UFMT_VALUE Set (VALUE_TYPE, VALUE_SUBTYPE, VALUE, DESCRIPTION) = ( Select '1', '1', '322', 'Tag, SVT_POSENTRYCC, integer' from DUAL) WHERE VALUE_ID = '209';</v>
      </c>
    </row>
    <row r="159" spans="1:10" x14ac:dyDescent="0.35">
      <c r="A159">
        <v>210</v>
      </c>
      <c r="B159">
        <v>1</v>
      </c>
      <c r="C159">
        <v>1</v>
      </c>
      <c r="D159" s="2" t="s">
        <v>298</v>
      </c>
      <c r="E159" t="s">
        <v>299</v>
      </c>
      <c r="G159" t="str">
        <f>VLOOKUP(B159,Dictionary!$A$2:$B$20,2,FALSE)</f>
        <v xml:space="preserve">VALUE_TYPE_UMF </v>
      </c>
      <c r="H159" t="str">
        <f>VLOOKUP(C159,Dictionary!$D$2:$E$8,2,FALSE)</f>
        <v xml:space="preserve">VAL_SUBTYPE_INT </v>
      </c>
      <c r="I159" t="str">
        <f t="shared" si="4"/>
        <v>Insert into UFMT_VALUE (VALUE_ID, VALUE_TYPE, VALUE_SUBTYPE, VALUE, DESCRIPTION) Values ('210', '1', '1', '323', 'Tag, SVT_POSCONDC, integer');</v>
      </c>
      <c r="J159" t="str">
        <f t="shared" si="5"/>
        <v>Update UFMT_VALUE Set (VALUE_TYPE, VALUE_SUBTYPE, VALUE, DESCRIPTION) = ( Select '1', '1', '323', 'Tag, SVT_POSCONDC, integer' from DUAL) WHERE VALUE_ID = '210';</v>
      </c>
    </row>
    <row r="160" spans="1:10" x14ac:dyDescent="0.35">
      <c r="A160">
        <v>211</v>
      </c>
      <c r="B160">
        <v>3</v>
      </c>
      <c r="C160">
        <v>0</v>
      </c>
      <c r="D160" s="2" t="s">
        <v>300</v>
      </c>
      <c r="E160" t="s">
        <v>301</v>
      </c>
      <c r="G160" t="str">
        <f>VLOOKUP(B160,Dictionary!$A$2:$B$20,2,FALSE)</f>
        <v xml:space="preserve">VALUE_TYPE_COMPLEX </v>
      </c>
      <c r="H160" t="str">
        <f>VLOOKUP(C160,Dictionary!$D$2:$E$8,2,FALSE)</f>
        <v xml:space="preserve">VAL_SUBTYPE_STR </v>
      </c>
      <c r="I160" t="str">
        <f t="shared" si="4"/>
        <v>Insert into UFMT_VALUE (VALUE_ID, VALUE_TYPE, VALUE_SUBTYPE, VALUE, DESCRIPTION) Values ('211', '3', '0', '363:75,4:2,5:2', 'Composite, Processing code (NBC)');</v>
      </c>
      <c r="J160" t="str">
        <f t="shared" si="5"/>
        <v>Update UFMT_VALUE Set (VALUE_TYPE, VALUE_SUBTYPE, VALUE, DESCRIPTION) = ( Select '3', '0', '363:75,4:2,5:2', 'Composite, Processing code (NBC)' from DUAL) WHERE VALUE_ID = '211';</v>
      </c>
    </row>
    <row r="161" spans="1:10" x14ac:dyDescent="0.35">
      <c r="A161">
        <v>212</v>
      </c>
      <c r="B161">
        <v>0</v>
      </c>
      <c r="C161">
        <v>0</v>
      </c>
      <c r="D161" s="2" t="s">
        <v>302</v>
      </c>
      <c r="E161" s="2" t="s">
        <v>303</v>
      </c>
      <c r="F161" s="2"/>
      <c r="G161" t="str">
        <f>VLOOKUP(B161,Dictionary!$A$2:$B$20,2,FALSE)</f>
        <v xml:space="preserve">VALUE_TYPE_CONST </v>
      </c>
      <c r="H161" t="str">
        <f>VLOOKUP(C161,Dictionary!$D$2:$E$8,2,FALSE)</f>
        <v xml:space="preserve">VAL_SUBTYPE_STR </v>
      </c>
      <c r="I161" t="str">
        <f t="shared" si="4"/>
        <v>Insert into UFMT_VALUE (VALUE_ID, VALUE_TYPE, VALUE_SUBTYPE, VALUE, DESCRIPTION) Values ('212', '0', '0', 'ACLEDAXXXXXXXXXXXXXXXX PHNOMXPENHXXX 116', 'Const, F43 hardcode for NBC');</v>
      </c>
      <c r="J161" t="str">
        <f t="shared" si="5"/>
        <v>Update UFMT_VALUE Set (VALUE_TYPE, VALUE_SUBTYPE, VALUE, DESCRIPTION) = ( Select '0', '0', 'ACLEDAXXXXXXXXXXXXXXXX PHNOMXPENHXXX 116', 'Const, F43 hardcode for NBC' from DUAL) WHERE VALUE_ID = '212';</v>
      </c>
    </row>
    <row r="162" spans="1:10" x14ac:dyDescent="0.35">
      <c r="A162">
        <v>213</v>
      </c>
      <c r="B162">
        <v>1</v>
      </c>
      <c r="C162">
        <v>0</v>
      </c>
      <c r="D162" t="s">
        <v>304</v>
      </c>
      <c r="E162" t="s">
        <v>305</v>
      </c>
      <c r="G162" t="str">
        <f>VLOOKUP(B162,Dictionary!$A$2:$B$20,2,FALSE)</f>
        <v xml:space="preserve">VALUE_TYPE_UMF </v>
      </c>
      <c r="H162" t="str">
        <f>VLOOKUP(C162,Dictionary!$D$2:$E$8,2,FALSE)</f>
        <v xml:space="preserve">VAL_SUBTYPE_STR </v>
      </c>
      <c r="I162" t="str">
        <f t="shared" si="4"/>
        <v>Insert into UFMT_VALUE (VALUE_ID, VALUE_TYPE, VALUE_SUBTYPE, VALUE, DESCRIPTION) Values ('213', '1', '0', '17', 'Tag, SVT_ENC_PIN, char');</v>
      </c>
      <c r="J162" t="str">
        <f t="shared" si="5"/>
        <v>Update UFMT_VALUE Set (VALUE_TYPE, VALUE_SUBTYPE, VALUE, DESCRIPTION) = ( Select '1', '0', '17', 'Tag, SVT_ENC_PIN, char' from DUAL) WHERE VALUE_ID = '213';</v>
      </c>
    </row>
    <row r="163" spans="1:10" x14ac:dyDescent="0.35">
      <c r="A163">
        <v>214</v>
      </c>
      <c r="B163">
        <v>1</v>
      </c>
      <c r="C163">
        <v>1</v>
      </c>
      <c r="D163" s="2" t="s">
        <v>306</v>
      </c>
      <c r="E163" t="s">
        <v>307</v>
      </c>
      <c r="G163" t="str">
        <f>VLOOKUP(B163,Dictionary!$A$2:$B$20,2,FALSE)</f>
        <v xml:space="preserve">VALUE_TYPE_UMF </v>
      </c>
      <c r="H163" t="str">
        <f>VLOOKUP(C163,Dictionary!$D$2:$E$8,2,FALSE)</f>
        <v xml:space="preserve">VAL_SUBTYPE_INT </v>
      </c>
      <c r="I163" t="str">
        <f t="shared" si="4"/>
        <v>Insert into UFMT_VALUE (VALUE_ID, VALUE_TYPE, VALUE_SUBTYPE, VALUE, DESCRIPTION) Values ('214', '1', '1', '131', 'Tag, SVT_ACQ_COUNTRY, integer');</v>
      </c>
      <c r="J163" t="str">
        <f t="shared" si="5"/>
        <v>Update UFMT_VALUE Set (VALUE_TYPE, VALUE_SUBTYPE, VALUE, DESCRIPTION) = ( Select '1', '1', '131', 'Tag, SVT_ACQ_COUNTRY, integer' from DUAL) WHERE VALUE_ID = '214';</v>
      </c>
    </row>
    <row r="164" spans="1:10" x14ac:dyDescent="0.35">
      <c r="A164">
        <v>215</v>
      </c>
      <c r="B164">
        <v>7</v>
      </c>
      <c r="C164">
        <v>0</v>
      </c>
      <c r="D164" s="2" t="s">
        <v>61</v>
      </c>
      <c r="E164" t="s">
        <v>308</v>
      </c>
      <c r="G164" t="str">
        <f>VLOOKUP(B164,Dictionary!$A$2:$B$20,2,FALSE)</f>
        <v xml:space="preserve">VALUE_TYPE_MONEYFLD </v>
      </c>
      <c r="H164" t="str">
        <f>VLOOKUP(C164,Dictionary!$D$2:$E$8,2,FALSE)</f>
        <v xml:space="preserve">VAL_SUBTYPE_STR </v>
      </c>
      <c r="I164" t="str">
        <f t="shared" si="4"/>
        <v>Insert into UFMT_VALUE (VALUE_ID, VALUE_TYPE, VALUE_SUBTYPE, VALUE, DESCRIPTION) Values ('215', '7', '0', '2', 'Money Fields UM_REQAMT');</v>
      </c>
      <c r="J164" t="str">
        <f t="shared" si="5"/>
        <v>Update UFMT_VALUE Set (VALUE_TYPE, VALUE_SUBTYPE, VALUE, DESCRIPTION) = ( Select '7', '0', '2', 'Money Fields UM_REQAMT' from DUAL) WHERE VALUE_ID = '215';</v>
      </c>
    </row>
    <row r="165" spans="1:10" x14ac:dyDescent="0.35">
      <c r="A165">
        <v>216</v>
      </c>
      <c r="B165">
        <v>7</v>
      </c>
      <c r="C165">
        <v>0</v>
      </c>
      <c r="D165" s="2" t="s">
        <v>309</v>
      </c>
      <c r="E165" t="s">
        <v>310</v>
      </c>
      <c r="G165" t="str">
        <f>VLOOKUP(B165,Dictionary!$A$2:$B$20,2,FALSE)</f>
        <v xml:space="preserve">VALUE_TYPE_MONEYFLD </v>
      </c>
      <c r="H165" t="str">
        <f>VLOOKUP(C165,Dictionary!$D$2:$E$8,2,FALSE)</f>
        <v xml:space="preserve">VAL_SUBTYPE_STR </v>
      </c>
      <c r="I165" t="str">
        <f t="shared" si="4"/>
        <v>Insert into UFMT_VALUE (VALUE_ID, VALUE_TYPE, VALUE_SUBTYPE, VALUE, DESCRIPTION) Values ('216', '7', '0', '38', 'Money Fields UM_CURRENCY');</v>
      </c>
      <c r="J165" t="str">
        <f t="shared" si="5"/>
        <v>Update UFMT_VALUE Set (VALUE_TYPE, VALUE_SUBTYPE, VALUE, DESCRIPTION) = ( Select '7', '0', '38', 'Money Fields UM_CURRENCY' from DUAL) WHERE VALUE_ID = '216';</v>
      </c>
    </row>
    <row r="166" spans="1:10" x14ac:dyDescent="0.35">
      <c r="A166">
        <v>217</v>
      </c>
      <c r="B166">
        <v>1</v>
      </c>
      <c r="C166">
        <v>0</v>
      </c>
      <c r="D166" s="2" t="s">
        <v>311</v>
      </c>
      <c r="E166" t="s">
        <v>312</v>
      </c>
      <c r="G166" t="str">
        <f>VLOOKUP(B166,Dictionary!$A$2:$B$20,2,FALSE)</f>
        <v xml:space="preserve">VALUE_TYPE_UMF </v>
      </c>
      <c r="H166" t="str">
        <f>VLOOKUP(C166,Dictionary!$D$2:$E$8,2,FALSE)</f>
        <v xml:space="preserve">VAL_SUBTYPE_STR </v>
      </c>
      <c r="I166" t="str">
        <f t="shared" si="4"/>
        <v>Insert into UFMT_VALUE (VALUE_ID, VALUE_TYPE, VALUE_SUBTYPE, VALUE, DESCRIPTION) Values ('217', '1', '0', '125', 'Tag, SVT_ISO_ACQ_ODATA, char');</v>
      </c>
      <c r="J166" t="str">
        <f t="shared" si="5"/>
        <v>Update UFMT_VALUE Set (VALUE_TYPE, VALUE_SUBTYPE, VALUE, DESCRIPTION) = ( Select '1', '0', '125', 'Tag, SVT_ISO_ACQ_ODATA, char' from DUAL) WHERE VALUE_ID = '217';</v>
      </c>
    </row>
    <row r="167" spans="1:10" x14ac:dyDescent="0.35">
      <c r="A167">
        <v>218</v>
      </c>
      <c r="B167">
        <v>1</v>
      </c>
      <c r="C167">
        <v>0</v>
      </c>
      <c r="D167" s="2" t="s">
        <v>313</v>
      </c>
      <c r="E167" t="s">
        <v>314</v>
      </c>
      <c r="G167" t="str">
        <f>VLOOKUP(B167,Dictionary!$A$2:$B$20,2,FALSE)</f>
        <v xml:space="preserve">VALUE_TYPE_UMF </v>
      </c>
      <c r="H167" t="str">
        <f>VLOOKUP(C167,Dictionary!$D$2:$E$8,2,FALSE)</f>
        <v xml:space="preserve">VAL_SUBTYPE_STR </v>
      </c>
      <c r="I167" t="str">
        <f t="shared" si="4"/>
        <v>Insert into UFMT_VALUE (VALUE_ID, VALUE_TYPE, VALUE_SUBTYPE, VALUE, DESCRIPTION) Values ('218', '1', '0', '89', 'Tag, SVT_REPL_AMT, char');</v>
      </c>
      <c r="J167" t="str">
        <f t="shared" si="5"/>
        <v>Update UFMT_VALUE Set (VALUE_TYPE, VALUE_SUBTYPE, VALUE, DESCRIPTION) = ( Select '1', '0', '89', 'Tag, SVT_REPL_AMT, char' from DUAL) WHERE VALUE_ID = '218';</v>
      </c>
    </row>
    <row r="168" spans="1:10" x14ac:dyDescent="0.35">
      <c r="A168">
        <v>219</v>
      </c>
      <c r="B168">
        <v>0</v>
      </c>
      <c r="C168">
        <v>0</v>
      </c>
      <c r="D168" s="2" t="s">
        <v>315</v>
      </c>
      <c r="E168" t="s">
        <v>316</v>
      </c>
      <c r="G168" t="str">
        <f>VLOOKUP(B168,Dictionary!$A$2:$B$20,2,FALSE)</f>
        <v xml:space="preserve">VALUE_TYPE_CONST </v>
      </c>
      <c r="H168" t="str">
        <f>VLOOKUP(C168,Dictionary!$D$2:$E$8,2,FALSE)</f>
        <v xml:space="preserve">VAL_SUBTYPE_STR </v>
      </c>
      <c r="I168" t="str">
        <f t="shared" si="4"/>
        <v>Insert into UFMT_VALUE (VALUE_ID, VALUE_TYPE, VALUE_SUBTYPE, VALUE, DESCRIPTION) Values ('219', '0', '0', '704', 'Const, trans_type value 704');</v>
      </c>
      <c r="J168" t="str">
        <f t="shared" si="5"/>
        <v>Update UFMT_VALUE Set (VALUE_TYPE, VALUE_SUBTYPE, VALUE, DESCRIPTION) = ( Select '0', '0', '704', 'Const, trans_type value 704' from DUAL) WHERE VALUE_ID = '219';</v>
      </c>
    </row>
    <row r="169" spans="1:10" x14ac:dyDescent="0.35">
      <c r="A169">
        <v>220</v>
      </c>
      <c r="B169">
        <v>1</v>
      </c>
      <c r="C169">
        <v>1</v>
      </c>
      <c r="D169" s="2" t="s">
        <v>317</v>
      </c>
      <c r="E169" s="2" t="s">
        <v>318</v>
      </c>
      <c r="F169" s="2"/>
      <c r="G169" t="str">
        <f>VLOOKUP(B169,Dictionary!$A$2:$B$20,2,FALSE)</f>
        <v xml:space="preserve">VALUE_TYPE_UMF </v>
      </c>
      <c r="H169" t="str">
        <f>VLOOKUP(C169,Dictionary!$D$2:$E$8,2,FALSE)</f>
        <v xml:space="preserve">VAL_SUBTYPE_INT </v>
      </c>
      <c r="I169" t="str">
        <f t="shared" si="4"/>
        <v>Insert into UFMT_VALUE (VALUE_ID, VALUE_TYPE, VALUE_SUBTYPE, VALUE, DESCRIPTION) Values ('220', '1', '1', '8', 'Tag, SVT_FINTRAN, integer');</v>
      </c>
      <c r="J169" t="str">
        <f t="shared" si="5"/>
        <v>Update UFMT_VALUE Set (VALUE_TYPE, VALUE_SUBTYPE, VALUE, DESCRIPTION) = ( Select '1', '1', '8', 'Tag, SVT_FINTRAN, integer' from DUAL) WHERE VALUE_ID = '220';</v>
      </c>
    </row>
    <row r="170" spans="1:10" x14ac:dyDescent="0.35">
      <c r="A170">
        <v>221</v>
      </c>
      <c r="B170">
        <v>0</v>
      </c>
      <c r="C170">
        <v>0</v>
      </c>
      <c r="D170" s="2" t="s">
        <v>319</v>
      </c>
      <c r="E170" t="s">
        <v>320</v>
      </c>
      <c r="G170" t="str">
        <f>VLOOKUP(B170,Dictionary!$A$2:$B$20,2,FALSE)</f>
        <v xml:space="preserve">VALUE_TYPE_CONST </v>
      </c>
      <c r="H170" t="str">
        <f>VLOOKUP(C170,Dictionary!$D$2:$E$8,2,FALSE)</f>
        <v xml:space="preserve">VAL_SUBTYPE_STR </v>
      </c>
      <c r="I170" t="str">
        <f t="shared" si="4"/>
        <v>Insert into UFMT_VALUE (VALUE_ID, VALUE_TYPE, VALUE_SUBTYPE, VALUE, DESCRIPTION) Values ('221', '0', '0', '709', 'Const, Service_id 709');</v>
      </c>
      <c r="J170" t="str">
        <f t="shared" si="5"/>
        <v>Update UFMT_VALUE Set (VALUE_TYPE, VALUE_SUBTYPE, VALUE, DESCRIPTION) = ( Select '0', '0', '709', 'Const, Service_id 709' from DUAL) WHERE VALUE_ID = '221';</v>
      </c>
    </row>
    <row r="171" spans="1:10" x14ac:dyDescent="0.35">
      <c r="A171">
        <v>222</v>
      </c>
      <c r="B171">
        <v>0</v>
      </c>
      <c r="C171">
        <v>0</v>
      </c>
      <c r="D171" s="2" t="s">
        <v>321</v>
      </c>
      <c r="E171" s="2" t="s">
        <v>322</v>
      </c>
      <c r="F171" s="2"/>
      <c r="G171" t="str">
        <f>VLOOKUP(B171,Dictionary!$A$2:$B$20,2,FALSE)</f>
        <v xml:space="preserve">VALUE_TYPE_CONST </v>
      </c>
      <c r="H171" t="str">
        <f>VLOOKUP(C171,Dictionary!$D$2:$E$8,2,FALSE)</f>
        <v xml:space="preserve">VAL_SUBTYPE_STR </v>
      </c>
      <c r="I171" t="str">
        <f t="shared" si="4"/>
        <v>Insert into UFMT_VALUE (VALUE_ID, VALUE_TYPE, VALUE_SUBTYPE, VALUE, DESCRIPTION) Values ('222', '0', '0', '00000000000000000000', 'Const, 00000000000000000000');</v>
      </c>
      <c r="J171" t="str">
        <f t="shared" si="5"/>
        <v>Update UFMT_VALUE Set (VALUE_TYPE, VALUE_SUBTYPE, VALUE, DESCRIPTION) = ( Select '0', '0', '00000000000000000000', 'Const, 00000000000000000000' from DUAL) WHERE VALUE_ID = '222';</v>
      </c>
    </row>
    <row r="172" spans="1:10" x14ac:dyDescent="0.35">
      <c r="A172">
        <v>223</v>
      </c>
      <c r="B172">
        <v>1</v>
      </c>
      <c r="C172">
        <v>0</v>
      </c>
      <c r="D172" s="2" t="s">
        <v>323</v>
      </c>
      <c r="E172" s="2" t="s">
        <v>324</v>
      </c>
      <c r="F172" s="2"/>
      <c r="G172" t="str">
        <f>VLOOKUP(B172,Dictionary!$A$2:$B$20,2,FALSE)</f>
        <v xml:space="preserve">VALUE_TYPE_UMF </v>
      </c>
      <c r="H172" t="str">
        <f>VLOOKUP(C172,Dictionary!$D$2:$E$8,2,FALSE)</f>
        <v xml:space="preserve">VAL_SUBTYPE_STR </v>
      </c>
      <c r="I172" t="str">
        <f t="shared" si="4"/>
        <v>Insert into UFMT_VALUE (VALUE_ID, VALUE_TYPE, VALUE_SUBTYPE, VALUE, DESCRIPTION) Values ('223', '1', '0', '137', 'Tag, SVT_RECV_ID, char');</v>
      </c>
      <c r="J172" t="str">
        <f t="shared" si="5"/>
        <v>Update UFMT_VALUE Set (VALUE_TYPE, VALUE_SUBTYPE, VALUE, DESCRIPTION) = ( Select '1', '0', '137', 'Tag, SVT_RECV_ID, char' from DUAL) WHERE VALUE_ID = '223';</v>
      </c>
    </row>
    <row r="173" spans="1:10" x14ac:dyDescent="0.35">
      <c r="A173">
        <v>224</v>
      </c>
      <c r="B173">
        <v>1</v>
      </c>
      <c r="C173">
        <v>1</v>
      </c>
      <c r="D173" s="2" t="s">
        <v>325</v>
      </c>
      <c r="E173" t="s">
        <v>326</v>
      </c>
      <c r="G173" t="str">
        <f>VLOOKUP(B173,Dictionary!$A$2:$B$20,2,FALSE)</f>
        <v xml:space="preserve">VALUE_TYPE_UMF </v>
      </c>
      <c r="H173" t="str">
        <f>VLOOKUP(C173,Dictionary!$D$2:$E$8,2,FALSE)</f>
        <v xml:space="preserve">VAL_SUBTYPE_INT </v>
      </c>
      <c r="I173" t="str">
        <f t="shared" si="4"/>
        <v>Insert into UFMT_VALUE (VALUE_ID, VALUE_TYPE, VALUE_SUBTYPE, VALUE, DESCRIPTION) Values ('224', '1', '1', '496', 'Tag, SVT_BANK_ID2, int');</v>
      </c>
      <c r="J173" t="str">
        <f t="shared" si="5"/>
        <v>Update UFMT_VALUE Set (VALUE_TYPE, VALUE_SUBTYPE, VALUE, DESCRIPTION) = ( Select '1', '1', '496', 'Tag, SVT_BANK_ID2, int' from DUAL) WHERE VALUE_ID = '224';</v>
      </c>
    </row>
    <row r="174" spans="1:10" x14ac:dyDescent="0.35">
      <c r="A174">
        <v>225</v>
      </c>
      <c r="B174">
        <v>5</v>
      </c>
      <c r="C174">
        <v>0</v>
      </c>
      <c r="D174" s="2" t="s">
        <v>327</v>
      </c>
      <c r="E174" s="2" t="s">
        <v>328</v>
      </c>
      <c r="F174" s="2"/>
      <c r="G174" t="str">
        <f>VLOOKUP(B174,Dictionary!$A$2:$B$20,2,FALSE)</f>
        <v xml:space="preserve">VALUE_TYPE_LOCAL </v>
      </c>
      <c r="H174" t="str">
        <f>VLOOKUP(C174,Dictionary!$D$2:$E$8,2,FALSE)</f>
        <v xml:space="preserve">VAL_SUBTYPE_STR </v>
      </c>
      <c r="I174" t="str">
        <f t="shared" si="4"/>
        <v>Insert into UFMT_VALUE (VALUE_ID, VALUE_TYPE, VALUE_SUBTYPE, VALUE, DESCRIPTION) Values ('225', '5', '0', '6', 'NBC IBFT BNB ACC_TP');</v>
      </c>
      <c r="J174" t="str">
        <f t="shared" si="5"/>
        <v>Update UFMT_VALUE Set (VALUE_TYPE, VALUE_SUBTYPE, VALUE, DESCRIPTION) = ( Select '5', '0', '6', 'NBC IBFT BNB ACC_TP' from DUAL) WHERE VALUE_ID = '225';</v>
      </c>
    </row>
    <row r="175" spans="1:10" x14ac:dyDescent="0.35">
      <c r="A175">
        <v>226</v>
      </c>
      <c r="B175">
        <v>5</v>
      </c>
      <c r="C175">
        <v>0</v>
      </c>
      <c r="D175" s="2" t="s">
        <v>329</v>
      </c>
      <c r="E175" s="2" t="s">
        <v>330</v>
      </c>
      <c r="F175" s="2"/>
      <c r="G175" t="str">
        <f>VLOOKUP(B175,Dictionary!$A$2:$B$20,2,FALSE)</f>
        <v xml:space="preserve">VALUE_TYPE_LOCAL </v>
      </c>
      <c r="H175" t="str">
        <f>VLOOKUP(C175,Dictionary!$D$2:$E$8,2,FALSE)</f>
        <v xml:space="preserve">VAL_SUBTYPE_STR </v>
      </c>
      <c r="I175" t="str">
        <f t="shared" si="4"/>
        <v>Insert into UFMT_VALUE (VALUE_ID, VALUE_TYPE, VALUE_SUBTYPE, VALUE, DESCRIPTION) Values ('226', '5', '0', '7', 'NBC IBFT BNB BNK_CODE');</v>
      </c>
      <c r="J175" t="str">
        <f t="shared" si="5"/>
        <v>Update UFMT_VALUE Set (VALUE_TYPE, VALUE_SUBTYPE, VALUE, DESCRIPTION) = ( Select '5', '0', '7', 'NBC IBFT BNB BNK_CODE' from DUAL) WHERE VALUE_ID = '226';</v>
      </c>
    </row>
    <row r="176" spans="1:10" x14ac:dyDescent="0.35">
      <c r="A176">
        <v>227</v>
      </c>
      <c r="B176">
        <v>5</v>
      </c>
      <c r="C176">
        <v>0</v>
      </c>
      <c r="D176" s="2" t="s">
        <v>317</v>
      </c>
      <c r="E176" s="2" t="s">
        <v>331</v>
      </c>
      <c r="F176" s="2"/>
      <c r="G176" t="str">
        <f>VLOOKUP(B176,Dictionary!$A$2:$B$20,2,FALSE)</f>
        <v xml:space="preserve">VALUE_TYPE_LOCAL </v>
      </c>
      <c r="H176" t="str">
        <f>VLOOKUP(C176,Dictionary!$D$2:$E$8,2,FALSE)</f>
        <v xml:space="preserve">VAL_SUBTYPE_STR </v>
      </c>
      <c r="I176" t="str">
        <f t="shared" si="4"/>
        <v>Insert into UFMT_VALUE (VALUE_ID, VALUE_TYPE, VALUE_SUBTYPE, VALUE, DESCRIPTION) Values ('227', '5', '0', '8', 'NBC IBFT BNB BNK_NAME');</v>
      </c>
      <c r="J176" t="str">
        <f t="shared" si="5"/>
        <v>Update UFMT_VALUE Set (VALUE_TYPE, VALUE_SUBTYPE, VALUE, DESCRIPTION) = ( Select '5', '0', '8', 'NBC IBFT BNB BNK_NAME' from DUAL) WHERE VALUE_ID = '227';</v>
      </c>
    </row>
    <row r="177" spans="1:10" x14ac:dyDescent="0.35">
      <c r="A177">
        <v>228</v>
      </c>
      <c r="B177">
        <v>5</v>
      </c>
      <c r="C177">
        <v>0</v>
      </c>
      <c r="D177" s="2" t="s">
        <v>332</v>
      </c>
      <c r="E177" s="2" t="s">
        <v>333</v>
      </c>
      <c r="F177" s="2"/>
      <c r="G177" t="str">
        <f>VLOOKUP(B177,Dictionary!$A$2:$B$20,2,FALSE)</f>
        <v xml:space="preserve">VALUE_TYPE_LOCAL </v>
      </c>
      <c r="H177" t="str">
        <f>VLOOKUP(C177,Dictionary!$D$2:$E$8,2,FALSE)</f>
        <v xml:space="preserve">VAL_SUBTYPE_STR </v>
      </c>
      <c r="I177" t="str">
        <f t="shared" si="4"/>
        <v>Insert into UFMT_VALUE (VALUE_ID, VALUE_TYPE, VALUE_SUBTYPE, VALUE, DESCRIPTION) Values ('228', '5', '0', '9', 'NBC IBFT BNB ACC_NO');</v>
      </c>
      <c r="J177" t="str">
        <f t="shared" si="5"/>
        <v>Update UFMT_VALUE Set (VALUE_TYPE, VALUE_SUBTYPE, VALUE, DESCRIPTION) = ( Select '5', '0', '9', 'NBC IBFT BNB ACC_NO' from DUAL) WHERE VALUE_ID = '228';</v>
      </c>
    </row>
    <row r="178" spans="1:10" x14ac:dyDescent="0.35">
      <c r="A178">
        <v>229</v>
      </c>
      <c r="B178">
        <v>5</v>
      </c>
      <c r="C178">
        <v>0</v>
      </c>
      <c r="D178" s="2" t="s">
        <v>334</v>
      </c>
      <c r="E178" s="2" t="s">
        <v>335</v>
      </c>
      <c r="F178" s="2"/>
      <c r="G178" t="str">
        <f>VLOOKUP(B178,Dictionary!$A$2:$B$20,2,FALSE)</f>
        <v xml:space="preserve">VALUE_TYPE_LOCAL </v>
      </c>
      <c r="H178" t="str">
        <f>VLOOKUP(C178,Dictionary!$D$2:$E$8,2,FALSE)</f>
        <v xml:space="preserve">VAL_SUBTYPE_STR </v>
      </c>
      <c r="I178" t="str">
        <f t="shared" si="4"/>
        <v>Insert into UFMT_VALUE (VALUE_ID, VALUE_TYPE, VALUE_SUBTYPE, VALUE, DESCRIPTION) Values ('229', '5', '0', '10', 'NBC IBFT BNB ACC_NAME');</v>
      </c>
      <c r="J178" t="str">
        <f t="shared" si="5"/>
        <v>Update UFMT_VALUE Set (VALUE_TYPE, VALUE_SUBTYPE, VALUE, DESCRIPTION) = ( Select '5', '0', '10', 'NBC IBFT BNB ACC_NAME' from DUAL) WHERE VALUE_ID = '229';</v>
      </c>
    </row>
    <row r="179" spans="1:10" x14ac:dyDescent="0.35">
      <c r="A179">
        <v>230</v>
      </c>
      <c r="B179">
        <v>5</v>
      </c>
      <c r="C179">
        <v>0</v>
      </c>
      <c r="D179" s="2" t="s">
        <v>336</v>
      </c>
      <c r="E179" s="2" t="s">
        <v>337</v>
      </c>
      <c r="F179" s="2"/>
      <c r="G179" t="str">
        <f>VLOOKUP(B179,Dictionary!$A$2:$B$20,2,FALSE)</f>
        <v xml:space="preserve">VALUE_TYPE_LOCAL </v>
      </c>
      <c r="H179" t="str">
        <f>VLOOKUP(C179,Dictionary!$D$2:$E$8,2,FALSE)</f>
        <v xml:space="preserve">VAL_SUBTYPE_STR </v>
      </c>
      <c r="I179" t="str">
        <f t="shared" si="4"/>
        <v>Insert into UFMT_VALUE (VALUE_ID, VALUE_TYPE, VALUE_SUBTYPE, VALUE, DESCRIPTION) Values ('230', '5', '0', '11', 'NBC IBFT BNB AMOUNT');</v>
      </c>
      <c r="J179" t="str">
        <f t="shared" si="5"/>
        <v>Update UFMT_VALUE Set (VALUE_TYPE, VALUE_SUBTYPE, VALUE, DESCRIPTION) = ( Select '5', '0', '11', 'NBC IBFT BNB AMOUNT' from DUAL) WHERE VALUE_ID = '230';</v>
      </c>
    </row>
    <row r="180" spans="1:10" x14ac:dyDescent="0.35">
      <c r="A180">
        <v>231</v>
      </c>
      <c r="B180">
        <v>0</v>
      </c>
      <c r="C180">
        <v>0</v>
      </c>
      <c r="D180" s="2" t="s">
        <v>338</v>
      </c>
      <c r="E180" s="2" t="s">
        <v>339</v>
      </c>
      <c r="F180" s="2"/>
      <c r="G180" t="str">
        <f>VLOOKUP(B180,Dictionary!$A$2:$B$20,2,FALSE)</f>
        <v xml:space="preserve">VALUE_TYPE_CONST </v>
      </c>
      <c r="H180" t="str">
        <f>VLOOKUP(C180,Dictionary!$D$2:$E$8,2,FALSE)</f>
        <v xml:space="preserve">VAL_SUBTYPE_STR </v>
      </c>
      <c r="I180" t="str">
        <f t="shared" si="4"/>
        <v>Insert into UFMT_VALUE (VALUE_ID, VALUE_TYPE, VALUE_SUBTYPE, VALUE, DESCRIPTION) Values ('231', '0', '0', 'ACC', 'Const, NBC IBFT BNB ACC_TP ACC');</v>
      </c>
      <c r="J180" t="str">
        <f t="shared" si="5"/>
        <v>Update UFMT_VALUE Set (VALUE_TYPE, VALUE_SUBTYPE, VALUE, DESCRIPTION) = ( Select '0', '0', 'ACC', 'Const, NBC IBFT BNB ACC_TP ACC' from DUAL) WHERE VALUE_ID = '231';</v>
      </c>
    </row>
    <row r="181" spans="1:10" x14ac:dyDescent="0.35">
      <c r="A181">
        <v>232</v>
      </c>
      <c r="B181">
        <v>3</v>
      </c>
      <c r="C181">
        <v>0</v>
      </c>
      <c r="D181" s="2" t="s">
        <v>340</v>
      </c>
      <c r="E181" s="2" t="s">
        <v>341</v>
      </c>
      <c r="F181" s="2"/>
      <c r="G181" t="str">
        <f>VLOOKUP(B181,Dictionary!$A$2:$B$20,2,FALSE)</f>
        <v xml:space="preserve">VALUE_TYPE_COMPLEX </v>
      </c>
      <c r="H181" t="str">
        <f>VLOOKUP(C181,Dictionary!$D$2:$E$8,2,FALSE)</f>
        <v xml:space="preserve">VAL_SUBTYPE_STR </v>
      </c>
      <c r="I181" t="str">
        <f t="shared" si="4"/>
        <v>Insert into UFMT_VALUE (VALUE_ID, VALUE_TYPE, VALUE_SUBTYPE, VALUE, DESCRIPTION) Values ('232', '3', '0', '224:91', 'Composite, NBC IBFT BNB BNK_CODE');</v>
      </c>
      <c r="J181" t="str">
        <f t="shared" si="5"/>
        <v>Update UFMT_VALUE Set (VALUE_TYPE, VALUE_SUBTYPE, VALUE, DESCRIPTION) = ( Select '3', '0', '224:91', 'Composite, NBC IBFT BNB BNK_CODE' from DUAL) WHERE VALUE_ID = '232';</v>
      </c>
    </row>
    <row r="182" spans="1:10" x14ac:dyDescent="0.35">
      <c r="A182">
        <v>233</v>
      </c>
      <c r="B182">
        <v>3</v>
      </c>
      <c r="C182">
        <v>0</v>
      </c>
      <c r="D182" s="2" t="s">
        <v>342</v>
      </c>
      <c r="E182" s="2" t="s">
        <v>343</v>
      </c>
      <c r="F182" s="2"/>
      <c r="G182" t="str">
        <f>VLOOKUP(B182,Dictionary!$A$2:$B$20,2,FALSE)</f>
        <v xml:space="preserve">VALUE_TYPE_COMPLEX </v>
      </c>
      <c r="H182" t="str">
        <f>VLOOKUP(C182,Dictionary!$D$2:$E$8,2,FALSE)</f>
        <v xml:space="preserve">VAL_SUBTYPE_STR </v>
      </c>
      <c r="I182" t="str">
        <f t="shared" si="4"/>
        <v>Insert into UFMT_VALUE (VALUE_ID, VALUE_TYPE, VALUE_SUBTYPE, VALUE, DESCRIPTION) Values ('233', '3', '0', '224:92', 'Composite, NBC IBFT BNB BNK_NAME');</v>
      </c>
      <c r="J182" t="str">
        <f t="shared" si="5"/>
        <v>Update UFMT_VALUE Set (VALUE_TYPE, VALUE_SUBTYPE, VALUE, DESCRIPTION) = ( Select '3', '0', '224:92', 'Composite, NBC IBFT BNB BNK_NAME' from DUAL) WHERE VALUE_ID = '233';</v>
      </c>
    </row>
    <row r="183" spans="1:10" x14ac:dyDescent="0.35">
      <c r="A183">
        <v>234</v>
      </c>
      <c r="B183">
        <v>3</v>
      </c>
      <c r="C183">
        <v>0</v>
      </c>
      <c r="D183" s="2" t="s">
        <v>344</v>
      </c>
      <c r="E183" s="2" t="s">
        <v>345</v>
      </c>
      <c r="F183" s="2"/>
      <c r="G183" t="str">
        <f>VLOOKUP(B183,Dictionary!$A$2:$B$20,2,FALSE)</f>
        <v xml:space="preserve">VALUE_TYPE_COMPLEX </v>
      </c>
      <c r="H183" t="str">
        <f>VLOOKUP(C183,Dictionary!$D$2:$E$8,2,FALSE)</f>
        <v xml:space="preserve">VAL_SUBTYPE_STR </v>
      </c>
      <c r="I183" t="str">
        <f t="shared" si="4"/>
        <v>Insert into UFMT_VALUE (VALUE_ID, VALUE_TYPE, VALUE_SUBTYPE, VALUE, DESCRIPTION) Values ('234', '3', '0', '231:93,232:94,233:95,37:96,1:97,7:98', 'Composite, NBC IBFT F48 from ACQ INQ');</v>
      </c>
      <c r="J183" t="str">
        <f t="shared" si="5"/>
        <v>Update UFMT_VALUE Set (VALUE_TYPE, VALUE_SUBTYPE, VALUE, DESCRIPTION) = ( Select '3', '0', '231:93,232:94,233:95,37:96,1:97,7:98', 'Composite, NBC IBFT F48 from ACQ INQ' from DUAL) WHERE VALUE_ID = '234';</v>
      </c>
    </row>
    <row r="184" spans="1:10" x14ac:dyDescent="0.35">
      <c r="A184">
        <v>235</v>
      </c>
      <c r="B184">
        <v>0</v>
      </c>
      <c r="C184">
        <v>0</v>
      </c>
      <c r="D184" s="2" t="s">
        <v>346</v>
      </c>
      <c r="E184" s="2" t="s">
        <v>347</v>
      </c>
      <c r="F184" s="2"/>
      <c r="G184" t="str">
        <f>VLOOKUP(B184,Dictionary!$A$2:$B$20,2,FALSE)</f>
        <v xml:space="preserve">VALUE_TYPE_CONST </v>
      </c>
      <c r="H184" t="str">
        <f>VLOOKUP(C184,Dictionary!$D$2:$E$8,2,FALSE)</f>
        <v xml:space="preserve">VAL_SUBTYPE_STR </v>
      </c>
      <c r="I184" t="str">
        <f t="shared" si="4"/>
        <v>Insert into UFMT_VALUE (VALUE_ID, VALUE_TYPE, VALUE_SUBTYPE, VALUE, DESCRIPTION) Values ('235', '0', '0', '390010', 'Const, NBC prcode for IBFT inq w PIN');</v>
      </c>
      <c r="J184" t="str">
        <f t="shared" si="5"/>
        <v>Update UFMT_VALUE Set (VALUE_TYPE, VALUE_SUBTYPE, VALUE, DESCRIPTION) = ( Select '0', '0', '390010', 'Const, NBC prcode for IBFT inq w PIN' from DUAL) WHERE VALUE_ID = '235';</v>
      </c>
    </row>
    <row r="185" spans="1:10" x14ac:dyDescent="0.35">
      <c r="A185">
        <v>236</v>
      </c>
      <c r="B185">
        <v>0</v>
      </c>
      <c r="C185">
        <v>0</v>
      </c>
      <c r="D185" s="2" t="s">
        <v>348</v>
      </c>
      <c r="E185" s="2" t="s">
        <v>349</v>
      </c>
      <c r="G185" t="str">
        <f>VLOOKUP(B185,Dictionary!$A$2:$B$20,2,FALSE)</f>
        <v xml:space="preserve">VALUE_TYPE_CONST </v>
      </c>
      <c r="H185" t="str">
        <f>VLOOKUP(C185,Dictionary!$D$2:$E$8,2,FALSE)</f>
        <v xml:space="preserve">VAL_SUBTYPE_STR </v>
      </c>
      <c r="I185" t="str">
        <f t="shared" si="4"/>
        <v>Insert into UFMT_VALUE (VALUE_ID, VALUE_TYPE, VALUE_SUBTYPE, VALUE, DESCRIPTION) Values ('236', '0', '0', '430', 'Const, trans_type 430');</v>
      </c>
      <c r="J185" t="str">
        <f t="shared" si="5"/>
        <v>Update UFMT_VALUE Set (VALUE_TYPE, VALUE_SUBTYPE, VALUE, DESCRIPTION) = ( Select '0', '0', '430', 'Const, trans_type 430' from DUAL) WHERE VALUE_ID = '236';</v>
      </c>
    </row>
    <row r="186" spans="1:10" x14ac:dyDescent="0.35">
      <c r="A186">
        <v>237</v>
      </c>
      <c r="B186">
        <v>5</v>
      </c>
      <c r="C186">
        <v>0</v>
      </c>
      <c r="D186" s="2" t="s">
        <v>350</v>
      </c>
      <c r="E186" t="s">
        <v>351</v>
      </c>
      <c r="G186" t="str">
        <f>VLOOKUP(B186,Dictionary!$A$2:$B$20,2,FALSE)</f>
        <v xml:space="preserve">VALUE_TYPE_LOCAL </v>
      </c>
      <c r="H186" t="str">
        <f>VLOOKUP(C186,Dictionary!$D$2:$E$8,2,FALSE)</f>
        <v xml:space="preserve">VAL_SUBTYPE_STR </v>
      </c>
      <c r="I186" t="str">
        <f t="shared" si="4"/>
        <v>Insert into UFMT_VALUE (VALUE_ID, VALUE_TYPE, VALUE_SUBTYPE, VALUE, DESCRIPTION) Values ('237', '5', '0', '12', 'DE03, Saved locally');</v>
      </c>
      <c r="J186" t="str">
        <f t="shared" si="5"/>
        <v>Update UFMT_VALUE Set (VALUE_TYPE, VALUE_SUBTYPE, VALUE, DESCRIPTION) = ( Select '5', '0', '12', 'DE03, Saved locally' from DUAL) WHERE VALUE_ID = '237';</v>
      </c>
    </row>
    <row r="187" spans="1:10" x14ac:dyDescent="0.35">
      <c r="A187">
        <v>238</v>
      </c>
      <c r="B187">
        <v>1</v>
      </c>
      <c r="C187">
        <v>1</v>
      </c>
      <c r="D187" s="2" t="s">
        <v>352</v>
      </c>
      <c r="E187" t="s">
        <v>353</v>
      </c>
      <c r="G187" t="str">
        <f>VLOOKUP(B187,Dictionary!$A$2:$B$20,2,FALSE)</f>
        <v xml:space="preserve">VALUE_TYPE_UMF </v>
      </c>
      <c r="H187" t="str">
        <f>VLOOKUP(C187,Dictionary!$D$2:$E$8,2,FALSE)</f>
        <v xml:space="preserve">VAL_SUBTYPE_INT </v>
      </c>
      <c r="I187" t="str">
        <f t="shared" si="4"/>
        <v>Insert into UFMT_VALUE (VALUE_ID, VALUE_TYPE, VALUE_SUBTYPE, VALUE, DESCRIPTION) Values ('238', '1', '1', '1126', 'Tag, SVT_PIN_SETUP_FLAG, int');</v>
      </c>
      <c r="J187" t="str">
        <f t="shared" si="5"/>
        <v>Update UFMT_VALUE Set (VALUE_TYPE, VALUE_SUBTYPE, VALUE, DESCRIPTION) = ( Select '1', '1', '1126', 'Tag, SVT_PIN_SETUP_FLAG, int' from DUAL) WHERE VALUE_ID = '238';</v>
      </c>
    </row>
    <row r="188" spans="1:10" x14ac:dyDescent="0.35">
      <c r="A188">
        <v>239</v>
      </c>
      <c r="B188">
        <v>2</v>
      </c>
      <c r="C188">
        <v>0</v>
      </c>
      <c r="D188" s="2" t="s">
        <v>354</v>
      </c>
      <c r="E188" s="2" t="s">
        <v>355</v>
      </c>
      <c r="F188" s="2"/>
      <c r="G188" t="str">
        <f>VLOOKUP(B188,Dictionary!$A$2:$B$20,2,FALSE)</f>
        <v xml:space="preserve">VALUE_TYPE_PMT </v>
      </c>
      <c r="H188" t="str">
        <f>VLOOKUP(C188,Dictionary!$D$2:$E$8,2,FALSE)</f>
        <v xml:space="preserve">VAL_SUBTYPE_STR </v>
      </c>
      <c r="I188" t="str">
        <f t="shared" si="4"/>
        <v>Insert into UFMT_VALUE (VALUE_ID, VALUE_TYPE, VALUE_SUBTYPE, VALUE, DESCRIPTION) Values ('239', '2', '0', '93', 'PMT_CODE4');</v>
      </c>
      <c r="J188" t="str">
        <f t="shared" si="5"/>
        <v>Update UFMT_VALUE Set (VALUE_TYPE, VALUE_SUBTYPE, VALUE, DESCRIPTION) = ( Select '2', '0', '93', 'PMT_CODE4' from DUAL) WHERE VALUE_ID = '239';</v>
      </c>
    </row>
    <row r="189" spans="1:10" x14ac:dyDescent="0.35">
      <c r="A189">
        <v>240</v>
      </c>
      <c r="B189">
        <v>0</v>
      </c>
      <c r="C189">
        <v>0</v>
      </c>
      <c r="D189" s="2" t="s">
        <v>356</v>
      </c>
      <c r="E189" s="2" t="s">
        <v>357</v>
      </c>
      <c r="F189" s="2"/>
      <c r="G189" t="str">
        <f>VLOOKUP(B189,Dictionary!$A$2:$B$20,2,FALSE)</f>
        <v xml:space="preserve">VALUE_TYPE_CONST </v>
      </c>
      <c r="H189" t="str">
        <f>VLOOKUP(C189,Dictionary!$D$2:$E$8,2,FALSE)</f>
        <v xml:space="preserve">VAL_SUBTYPE_STR </v>
      </c>
      <c r="I189" t="str">
        <f t="shared" si="4"/>
        <v>Insert into UFMT_VALUE (VALUE_ID, VALUE_TYPE, VALUE_SUBTYPE, VALUE, DESCRIPTION) Values ('240', '0', '0', '||', 'Const, || sign');</v>
      </c>
      <c r="J189" t="str">
        <f t="shared" si="5"/>
        <v>Update UFMT_VALUE Set (VALUE_TYPE, VALUE_SUBTYPE, VALUE, DESCRIPTION) = ( Select '0', '0', '||', 'Const, || sign' from DUAL) WHERE VALUE_ID = '240';</v>
      </c>
    </row>
    <row r="190" spans="1:10" x14ac:dyDescent="0.35">
      <c r="A190">
        <v>241</v>
      </c>
      <c r="B190">
        <v>3</v>
      </c>
      <c r="C190">
        <v>0</v>
      </c>
      <c r="D190" s="2" t="s">
        <v>358</v>
      </c>
      <c r="E190" t="s">
        <v>359</v>
      </c>
      <c r="G190" t="str">
        <f>VLOOKUP(B190,Dictionary!$A$2:$B$20,2,FALSE)</f>
        <v xml:space="preserve">VALUE_TYPE_COMPLEX </v>
      </c>
      <c r="H190" t="str">
        <f>VLOOKUP(C190,Dictionary!$D$2:$E$8,2,FALSE)</f>
        <v xml:space="preserve">VAL_SUBTYPE_STR </v>
      </c>
      <c r="I190" t="str">
        <f t="shared" si="4"/>
        <v>Insert into UFMT_VALUE (VALUE_ID, VALUE_TYPE, VALUE_SUBTYPE, VALUE, DESCRIPTION) Values ('241', '3', '0', '239,240,204', 'Composite, NEW PIN | OTP (MB)');</v>
      </c>
      <c r="J190" t="str">
        <f t="shared" si="5"/>
        <v>Update UFMT_VALUE Set (VALUE_TYPE, VALUE_SUBTYPE, VALUE, DESCRIPTION) = ( Select '3', '0', '239,240,204', 'Composite, NEW PIN | OTP (MB)' from DUAL) WHERE VALUE_ID = '241';</v>
      </c>
    </row>
    <row r="191" spans="1:10" x14ac:dyDescent="0.35">
      <c r="A191">
        <v>242</v>
      </c>
      <c r="B191">
        <v>0</v>
      </c>
      <c r="C191">
        <v>0</v>
      </c>
      <c r="D191" s="2" t="s">
        <v>360</v>
      </c>
      <c r="E191" s="2" t="s">
        <v>361</v>
      </c>
      <c r="F191" s="2"/>
      <c r="G191" t="str">
        <f>VLOOKUP(B191,Dictionary!$A$2:$B$20,2,FALSE)</f>
        <v xml:space="preserve">VALUE_TYPE_CONST </v>
      </c>
      <c r="H191" t="str">
        <f>VLOOKUP(C191,Dictionary!$D$2:$E$8,2,FALSE)</f>
        <v xml:space="preserve">VAL_SUBTYPE_STR </v>
      </c>
      <c r="I191" t="str">
        <f t="shared" si="4"/>
        <v>Insert into UFMT_VALUE (VALUE_ID, VALUE_TYPE, VALUE_SUBTYPE, VALUE, DESCRIPTION) Values ('242', '0', '0', 'B20000', 'Const, F3 for PIN Setup (MB)');</v>
      </c>
      <c r="J191" t="str">
        <f t="shared" si="5"/>
        <v>Update UFMT_VALUE Set (VALUE_TYPE, VALUE_SUBTYPE, VALUE, DESCRIPTION) = ( Select '0', '0', 'B20000', 'Const, F3 for PIN Setup (MB)' from DUAL) WHERE VALUE_ID = '242';</v>
      </c>
    </row>
    <row r="192" spans="1:10" x14ac:dyDescent="0.35">
      <c r="A192">
        <v>243</v>
      </c>
      <c r="B192">
        <v>0</v>
      </c>
      <c r="C192">
        <v>0</v>
      </c>
      <c r="D192" s="2" t="s">
        <v>362</v>
      </c>
      <c r="E192" t="s">
        <v>363</v>
      </c>
      <c r="G192" t="str">
        <f>VLOOKUP(B192,Dictionary!$A$2:$B$20,2,FALSE)</f>
        <v xml:space="preserve">VALUE_TYPE_CONST </v>
      </c>
      <c r="H192" t="str">
        <f>VLOOKUP(C192,Dictionary!$D$2:$E$8,2,FALSE)</f>
        <v xml:space="preserve">VAL_SUBTYPE_STR </v>
      </c>
      <c r="I192" t="str">
        <f t="shared" si="4"/>
        <v>Insert into UFMT_VALUE (VALUE_ID, VALUE_TYPE, VALUE_SUBTYPE, VALUE, DESCRIPTION) Values ('243', '0', '0', '736', 'Const, trans_type value 736');</v>
      </c>
      <c r="J192" t="str">
        <f t="shared" si="5"/>
        <v>Update UFMT_VALUE Set (VALUE_TYPE, VALUE_SUBTYPE, VALUE, DESCRIPTION) = ( Select '0', '0', '736', 'Const, trans_type value 736' from DUAL) WHERE VALUE_ID = '243';</v>
      </c>
    </row>
    <row r="193" spans="1:10" x14ac:dyDescent="0.35">
      <c r="A193">
        <v>244</v>
      </c>
      <c r="B193">
        <v>0</v>
      </c>
      <c r="C193">
        <v>0</v>
      </c>
      <c r="D193" s="2" t="s">
        <v>364</v>
      </c>
      <c r="E193" s="2" t="s">
        <v>365</v>
      </c>
      <c r="F193" s="2"/>
      <c r="G193" t="str">
        <f>VLOOKUP(B193,Dictionary!$A$2:$B$20,2,FALSE)</f>
        <v xml:space="preserve">VALUE_TYPE_CONST </v>
      </c>
      <c r="H193" t="str">
        <f>VLOOKUP(C193,Dictionary!$D$2:$E$8,2,FALSE)</f>
        <v xml:space="preserve">VAL_SUBTYPE_STR </v>
      </c>
      <c r="I193" t="str">
        <f t="shared" si="4"/>
        <v>Insert into UFMT_VALUE (VALUE_ID, VALUE_TYPE, VALUE_SUBTYPE, VALUE, DESCRIPTION) Values ('244', '0', '0', '737', 'Const, trans_type value 737');</v>
      </c>
      <c r="J193" t="str">
        <f t="shared" si="5"/>
        <v>Update UFMT_VALUE Set (VALUE_TYPE, VALUE_SUBTYPE, VALUE, DESCRIPTION) = ( Select '0', '0', '737', 'Const, trans_type value 737' from DUAL) WHERE VALUE_ID = '244';</v>
      </c>
    </row>
    <row r="194" spans="1:10" x14ac:dyDescent="0.35">
      <c r="A194">
        <v>245</v>
      </c>
      <c r="B194">
        <v>0</v>
      </c>
      <c r="C194">
        <v>0</v>
      </c>
      <c r="D194" s="2" t="s">
        <v>366</v>
      </c>
      <c r="E194" s="2" t="s">
        <v>367</v>
      </c>
      <c r="F194" s="2"/>
      <c r="G194" t="str">
        <f>VLOOKUP(B194,Dictionary!$A$2:$B$20,2,FALSE)</f>
        <v xml:space="preserve">VALUE_TYPE_CONST </v>
      </c>
      <c r="H194" t="str">
        <f>VLOOKUP(C194,Dictionary!$D$2:$E$8,2,FALSE)</f>
        <v xml:space="preserve">VAL_SUBTYPE_STR </v>
      </c>
      <c r="I194" t="str">
        <f t="shared" si="4"/>
        <v>Insert into UFMT_VALUE (VALUE_ID, VALUE_TYPE, VALUE_SUBTYPE, VALUE, DESCRIPTION) Values ('245', '0', '0', '610', 'Const, trans_type value 610');</v>
      </c>
      <c r="J194" t="str">
        <f t="shared" si="5"/>
        <v>Update UFMT_VALUE Set (VALUE_TYPE, VALUE_SUBTYPE, VALUE, DESCRIPTION) = ( Select '0', '0', '610', 'Const, trans_type value 610' from DUAL) WHERE VALUE_ID = '245';</v>
      </c>
    </row>
    <row r="195" spans="1:10" x14ac:dyDescent="0.35">
      <c r="A195">
        <v>246</v>
      </c>
      <c r="B195">
        <v>0</v>
      </c>
      <c r="C195">
        <v>0</v>
      </c>
      <c r="D195" s="2" t="s">
        <v>368</v>
      </c>
      <c r="E195" s="2" t="s">
        <v>369</v>
      </c>
      <c r="F195" s="2"/>
      <c r="G195" t="str">
        <f>VLOOKUP(B195,Dictionary!$A$2:$B$20,2,FALSE)</f>
        <v xml:space="preserve">VALUE_TYPE_CONST </v>
      </c>
      <c r="H195" t="str">
        <f>VLOOKUP(C195,Dictionary!$D$2:$E$8,2,FALSE)</f>
        <v xml:space="preserve">VAL_SUBTYPE_STR </v>
      </c>
      <c r="I195" t="str">
        <f t="shared" si="4"/>
        <v>Insert into UFMT_VALUE (VALUE_ID, VALUE_TYPE, VALUE_SUBTYPE, VALUE, DESCRIPTION) Values ('246', '0', '0', '021', 'Const, default F22 value (NBC)');</v>
      </c>
      <c r="J195" t="str">
        <f t="shared" si="5"/>
        <v>Update UFMT_VALUE Set (VALUE_TYPE, VALUE_SUBTYPE, VALUE, DESCRIPTION) = ( Select '0', '0', '021', 'Const, default F22 value (NBC)' from DUAL) WHERE VALUE_ID = '246';</v>
      </c>
    </row>
    <row r="196" spans="1:10" x14ac:dyDescent="0.35">
      <c r="A196">
        <v>247</v>
      </c>
      <c r="B196">
        <v>0</v>
      </c>
      <c r="C196">
        <v>0</v>
      </c>
      <c r="D196" s="2" t="s">
        <v>370</v>
      </c>
      <c r="E196" s="2" t="s">
        <v>371</v>
      </c>
      <c r="F196" s="2"/>
      <c r="G196" t="str">
        <f>VLOOKUP(B196,Dictionary!$A$2:$B$20,2,FALSE)</f>
        <v xml:space="preserve">VALUE_TYPE_CONST </v>
      </c>
      <c r="H196" t="str">
        <f>VLOOKUP(C196,Dictionary!$D$2:$E$8,2,FALSE)</f>
        <v xml:space="preserve">VAL_SUBTYPE_STR </v>
      </c>
      <c r="I196" t="str">
        <f t="shared" ref="I196:I259" si="6">"Insert into UFMT_VALUE (VALUE_ID, VALUE_TYPE, VALUE_SUBTYPE, VALUE, DESCRIPTION) Values ('"&amp;A196&amp;"', '"&amp;B196&amp;"', '"&amp;C196&amp;"', '"&amp;D196&amp;"', '"&amp;E196&amp;"');"</f>
        <v>Insert into UFMT_VALUE (VALUE_ID, VALUE_TYPE, VALUE_SUBTYPE, VALUE, DESCRIPTION) Values ('247', '0', '0', '9116041', 'Const, default F32 value (NBC)');</v>
      </c>
      <c r="J196" t="str">
        <f t="shared" ref="J196:J259" si="7">"Update UFMT_VALUE Set (VALUE_TYPE, VALUE_SUBTYPE, VALUE, DESCRIPTION) = ( Select '"&amp;B196&amp;"', '"&amp;C196&amp;"', '"&amp;D196&amp;"', '"&amp;E196&amp;"' from DUAL) WHERE VALUE_ID = '"&amp;A196&amp;"';"</f>
        <v>Update UFMT_VALUE Set (VALUE_TYPE, VALUE_SUBTYPE, VALUE, DESCRIPTION) = ( Select '0', '0', '9116041', 'Const, default F32 value (NBC)' from DUAL) WHERE VALUE_ID = '247';</v>
      </c>
    </row>
    <row r="197" spans="1:10" x14ac:dyDescent="0.35">
      <c r="A197">
        <v>248</v>
      </c>
      <c r="B197">
        <v>0</v>
      </c>
      <c r="C197">
        <v>0</v>
      </c>
      <c r="D197" s="2" t="s">
        <v>372</v>
      </c>
      <c r="E197" t="s">
        <v>373</v>
      </c>
      <c r="G197" t="str">
        <f>VLOOKUP(B197,Dictionary!$A$2:$B$20,2,FALSE)</f>
        <v xml:space="preserve">VALUE_TYPE_CONST </v>
      </c>
      <c r="H197" t="str">
        <f>VLOOKUP(C197,Dictionary!$D$2:$E$8,2,FALSE)</f>
        <v xml:space="preserve">VAL_SUBTYPE_STR </v>
      </c>
      <c r="I197" t="str">
        <f t="shared" si="6"/>
        <v>Insert into UFMT_VALUE (VALUE_ID, VALUE_TYPE, VALUE_SUBTYPE, VALUE, DESCRIPTION) Values ('248', '0', '0', 'TEST ACCOUNT', 'Const, default dest account name (NBC)');</v>
      </c>
      <c r="J197" t="str">
        <f t="shared" si="7"/>
        <v>Update UFMT_VALUE Set (VALUE_TYPE, VALUE_SUBTYPE, VALUE, DESCRIPTION) = ( Select '0', '0', 'TEST ACCOUNT', 'Const, default dest account name (NBC)' from DUAL) WHERE VALUE_ID = '248';</v>
      </c>
    </row>
    <row r="198" spans="1:10" x14ac:dyDescent="0.35">
      <c r="A198">
        <v>249</v>
      </c>
      <c r="B198">
        <v>3</v>
      </c>
      <c r="C198">
        <v>0</v>
      </c>
      <c r="D198" s="2" t="s">
        <v>374</v>
      </c>
      <c r="E198" t="s">
        <v>375</v>
      </c>
      <c r="G198" t="str">
        <f>VLOOKUP(B198,Dictionary!$A$2:$B$20,2,FALSE)</f>
        <v xml:space="preserve">VALUE_TYPE_COMPLEX </v>
      </c>
      <c r="H198" t="str">
        <f>VLOOKUP(C198,Dictionary!$D$2:$E$8,2,FALSE)</f>
        <v xml:space="preserve">VAL_SUBTYPE_STR </v>
      </c>
      <c r="I198" t="str">
        <f t="shared" si="6"/>
        <v>Insert into UFMT_VALUE (VALUE_ID, VALUE_TYPE, VALUE_SUBTYPE, VALUE, DESCRIPTION) Values ('249', '3', '0', '231:93,232:94,233:95,37:96,250:97,7:98', 'Composite, NBC IBFT F48 from ISS INQ');</v>
      </c>
      <c r="J198" t="str">
        <f t="shared" si="7"/>
        <v>Update UFMT_VALUE Set (VALUE_TYPE, VALUE_SUBTYPE, VALUE, DESCRIPTION) = ( Select '3', '0', '231:93,232:94,233:95,37:96,250:97,7:98', 'Composite, NBC IBFT F48 from ISS INQ' from DUAL) WHERE VALUE_ID = '249';</v>
      </c>
    </row>
    <row r="199" spans="1:10" x14ac:dyDescent="0.35">
      <c r="A199">
        <v>250</v>
      </c>
      <c r="B199">
        <v>1</v>
      </c>
      <c r="C199">
        <v>0</v>
      </c>
      <c r="D199" s="2" t="s">
        <v>376</v>
      </c>
      <c r="E199" s="2" t="s">
        <v>377</v>
      </c>
      <c r="F199" s="2"/>
      <c r="G199" t="str">
        <f>VLOOKUP(B199,Dictionary!$A$2:$B$20,2,FALSE)</f>
        <v xml:space="preserve">VALUE_TYPE_UMF </v>
      </c>
      <c r="H199" t="str">
        <f>VLOOKUP(C199,Dictionary!$D$2:$E$8,2,FALSE)</f>
        <v xml:space="preserve">VAL_SUBTYPE_STR </v>
      </c>
      <c r="I199" t="str">
        <f t="shared" si="6"/>
        <v>Insert into UFMT_VALUE (VALUE_ID, VALUE_TYPE, VALUE_SUBTYPE, VALUE, DESCRIPTION) Values ('250', '1', '0', '1127', 'Tag, SVT_CARDHOLDER2_NAME, char');</v>
      </c>
      <c r="J199" t="str">
        <f t="shared" si="7"/>
        <v>Update UFMT_VALUE Set (VALUE_TYPE, VALUE_SUBTYPE, VALUE, DESCRIPTION) = ( Select '1', '0', '1127', 'Tag, SVT_CARDHOLDER2_NAME, char' from DUAL) WHERE VALUE_ID = '250';</v>
      </c>
    </row>
    <row r="200" spans="1:10" x14ac:dyDescent="0.35">
      <c r="A200">
        <v>251</v>
      </c>
      <c r="B200">
        <v>5</v>
      </c>
      <c r="C200">
        <v>0</v>
      </c>
      <c r="D200" s="2" t="s">
        <v>378</v>
      </c>
      <c r="E200" s="2" t="s">
        <v>379</v>
      </c>
      <c r="F200" s="2"/>
      <c r="G200" t="str">
        <f>VLOOKUP(B200,Dictionary!$A$2:$B$20,2,FALSE)</f>
        <v xml:space="preserve">VALUE_TYPE_LOCAL </v>
      </c>
      <c r="H200" t="str">
        <f>VLOOKUP(C200,Dictionary!$D$2:$E$8,2,FALSE)</f>
        <v xml:space="preserve">VAL_SUBTYPE_STR </v>
      </c>
      <c r="I200" t="str">
        <f t="shared" si="6"/>
        <v>Insert into UFMT_VALUE (VALUE_ID, VALUE_TYPE, VALUE_SUBTYPE, VALUE, DESCRIPTION) Values ('251', '5', '0', '13', 'DE07, Saved locally (from NBC )');</v>
      </c>
      <c r="J200" t="str">
        <f t="shared" si="7"/>
        <v>Update UFMT_VALUE Set (VALUE_TYPE, VALUE_SUBTYPE, VALUE, DESCRIPTION) = ( Select '5', '0', '13', 'DE07, Saved locally (from NBC )' from DUAL) WHERE VALUE_ID = '251';</v>
      </c>
    </row>
    <row r="201" spans="1:10" x14ac:dyDescent="0.35">
      <c r="A201">
        <v>252</v>
      </c>
      <c r="B201">
        <v>3</v>
      </c>
      <c r="C201">
        <v>0</v>
      </c>
      <c r="D201" s="2" t="s">
        <v>380</v>
      </c>
      <c r="E201" t="s">
        <v>381</v>
      </c>
      <c r="G201" t="str">
        <f>VLOOKUP(B201,Dictionary!$A$2:$B$20,2,FALSE)</f>
        <v xml:space="preserve">VALUE_TYPE_COMPLEX </v>
      </c>
      <c r="H201" t="str">
        <f>VLOOKUP(C201,Dictionary!$D$2:$E$8,2,FALSE)</f>
        <v xml:space="preserve">VAL_SUBTYPE_STR </v>
      </c>
      <c r="I201" t="str">
        <f t="shared" si="6"/>
        <v>Insert into UFMT_VALUE (VALUE_ID, VALUE_TYPE, VALUE_SUBTYPE, VALUE, DESCRIPTION) Values ('252', '3', '0', '92,47,251,20', 'Composite, DE90 for POS reversal');</v>
      </c>
      <c r="J201" t="str">
        <f t="shared" si="7"/>
        <v>Update UFMT_VALUE Set (VALUE_TYPE, VALUE_SUBTYPE, VALUE, DESCRIPTION) = ( Select '3', '0', '92,47,251,20', 'Composite, DE90 for POS reversal' from DUAL) WHERE VALUE_ID = '252';</v>
      </c>
    </row>
    <row r="202" spans="1:10" x14ac:dyDescent="0.35">
      <c r="A202">
        <v>253</v>
      </c>
      <c r="B202">
        <v>3</v>
      </c>
      <c r="C202">
        <v>0</v>
      </c>
      <c r="D202" s="2" t="s">
        <v>382</v>
      </c>
      <c r="E202" s="2" t="s">
        <v>383</v>
      </c>
      <c r="F202" s="2"/>
      <c r="G202" t="str">
        <f>VLOOKUP(B202,Dictionary!$A$2:$B$20,2,FALSE)</f>
        <v xml:space="preserve">VALUE_TYPE_COMPLEX </v>
      </c>
      <c r="H202" t="str">
        <f>VLOOKUP(C202,Dictionary!$D$2:$E$8,2,FALSE)</f>
        <v xml:space="preserve">VAL_SUBTYPE_STR </v>
      </c>
      <c r="I202" t="str">
        <f t="shared" si="6"/>
        <v>Insert into UFMT_VALUE (VALUE_ID, VALUE_TYPE, VALUE_SUBTYPE, VALUE, DESCRIPTION) Values ('253', '3', '0', '174,161,34', 'Composite, (iss_inst,trx_curr)');</v>
      </c>
      <c r="J202" t="str">
        <f t="shared" si="7"/>
        <v>Update UFMT_VALUE Set (VALUE_TYPE, VALUE_SUBTYPE, VALUE, DESCRIPTION) = ( Select '3', '0', '174,161,34', 'Composite, (iss_inst,trx_curr)' from DUAL) WHERE VALUE_ID = '253';</v>
      </c>
    </row>
    <row r="203" spans="1:10" x14ac:dyDescent="0.35">
      <c r="A203">
        <v>254</v>
      </c>
      <c r="B203">
        <v>5</v>
      </c>
      <c r="C203">
        <v>0</v>
      </c>
      <c r="D203" s="2" t="s">
        <v>384</v>
      </c>
      <c r="E203" s="2" t="s">
        <v>385</v>
      </c>
      <c r="F203" s="2"/>
      <c r="G203" t="str">
        <f>VLOOKUP(B203,Dictionary!$A$2:$B$20,2,FALSE)</f>
        <v xml:space="preserve">VALUE_TYPE_LOCAL </v>
      </c>
      <c r="H203" t="str">
        <f>VLOOKUP(C203,Dictionary!$D$2:$E$8,2,FALSE)</f>
        <v xml:space="preserve">VAL_SUBTYPE_STR </v>
      </c>
      <c r="I203" t="str">
        <f t="shared" si="6"/>
        <v>Insert into UFMT_VALUE (VALUE_ID, VALUE_TYPE, VALUE_SUBTYPE, VALUE, DESCRIPTION) Values ('254', '5', '0', '14', 'DE128, Saved locally (to/from NBC )');</v>
      </c>
      <c r="J203" t="str">
        <f t="shared" si="7"/>
        <v>Update UFMT_VALUE Set (VALUE_TYPE, VALUE_SUBTYPE, VALUE, DESCRIPTION) = ( Select '5', '0', '14', 'DE128, Saved locally (to/from NBC )' from DUAL) WHERE VALUE_ID = '254';</v>
      </c>
    </row>
    <row r="204" spans="1:10" x14ac:dyDescent="0.35">
      <c r="A204">
        <v>255</v>
      </c>
      <c r="B204">
        <v>1</v>
      </c>
      <c r="C204">
        <v>4</v>
      </c>
      <c r="D204" s="2" t="s">
        <v>386</v>
      </c>
      <c r="E204" t="s">
        <v>387</v>
      </c>
      <c r="G204" t="str">
        <f>VLOOKUP(B204,Dictionary!$A$2:$B$20,2,FALSE)</f>
        <v xml:space="preserve">VALUE_TYPE_UMF </v>
      </c>
      <c r="H204" t="str">
        <f>VLOOKUP(C204,Dictionary!$D$2:$E$8,2,FALSE)</f>
        <v xml:space="preserve">VAL_SUBTYPE_FLOAT_IP </v>
      </c>
      <c r="I204" t="str">
        <f t="shared" si="6"/>
        <v>Insert into UFMT_VALUE (VALUE_ID, VALUE_TYPE, VALUE_SUBTYPE, VALUE, DESCRIPTION) Values ('255', '1', '4', '138', 'Tag, SVT_ACQ_FEE, double');</v>
      </c>
      <c r="J204" t="str">
        <f t="shared" si="7"/>
        <v>Update UFMT_VALUE Set (VALUE_TYPE, VALUE_SUBTYPE, VALUE, DESCRIPTION) = ( Select '1', '4', '138', 'Tag, SVT_ACQ_FEE, double' from DUAL) WHERE VALUE_ID = '255';</v>
      </c>
    </row>
    <row r="205" spans="1:10" x14ac:dyDescent="0.35">
      <c r="A205">
        <v>256</v>
      </c>
      <c r="B205">
        <v>1</v>
      </c>
      <c r="C205">
        <v>4</v>
      </c>
      <c r="D205" s="2" t="s">
        <v>388</v>
      </c>
      <c r="E205" s="2" t="s">
        <v>389</v>
      </c>
      <c r="F205" s="2"/>
      <c r="G205" t="str">
        <f>VLOOKUP(B205,Dictionary!$A$2:$B$20,2,FALSE)</f>
        <v xml:space="preserve">VALUE_TYPE_UMF </v>
      </c>
      <c r="H205" t="str">
        <f>VLOOKUP(C205,Dictionary!$D$2:$E$8,2,FALSE)</f>
        <v xml:space="preserve">VAL_SUBTYPE_FLOAT_IP </v>
      </c>
      <c r="I205" t="str">
        <f t="shared" si="6"/>
        <v>Insert into UFMT_VALUE (VALUE_ID, VALUE_TYPE, VALUE_SUBTYPE, VALUE, DESCRIPTION) Values ('256', '1', '4', '1128', 'Tag, SVT_NET_FEE, double');</v>
      </c>
      <c r="J205" t="str">
        <f t="shared" si="7"/>
        <v>Update UFMT_VALUE Set (VALUE_TYPE, VALUE_SUBTYPE, VALUE, DESCRIPTION) = ( Select '1', '4', '1128', 'Tag, SVT_NET_FEE, double' from DUAL) WHERE VALUE_ID = '256';</v>
      </c>
    </row>
    <row r="206" spans="1:10" x14ac:dyDescent="0.35">
      <c r="A206">
        <v>257</v>
      </c>
      <c r="B206">
        <v>1</v>
      </c>
      <c r="C206">
        <v>4</v>
      </c>
      <c r="D206" s="2" t="s">
        <v>390</v>
      </c>
      <c r="E206" s="2" t="s">
        <v>391</v>
      </c>
      <c r="F206" s="2"/>
      <c r="G206" t="str">
        <f>VLOOKUP(B206,Dictionary!$A$2:$B$20,2,FALSE)</f>
        <v xml:space="preserve">VALUE_TYPE_UMF </v>
      </c>
      <c r="H206" t="str">
        <f>VLOOKUP(C206,Dictionary!$D$2:$E$8,2,FALSE)</f>
        <v xml:space="preserve">VAL_SUBTYPE_FLOAT_IP </v>
      </c>
      <c r="I206" t="str">
        <f t="shared" si="6"/>
        <v>Insert into UFMT_VALUE (VALUE_ID, VALUE_TYPE, VALUE_SUBTYPE, VALUE, DESCRIPTION) Values ('257', '1', '4', '1129', 'Tag, SVT_IBFT_BNB_FEE, double');</v>
      </c>
      <c r="J206" t="str">
        <f t="shared" si="7"/>
        <v>Update UFMT_VALUE Set (VALUE_TYPE, VALUE_SUBTYPE, VALUE, DESCRIPTION) = ( Select '1', '4', '1129', 'Tag, SVT_IBFT_BNB_FEE, double' from DUAL) WHERE VALUE_ID = '257';</v>
      </c>
    </row>
    <row r="207" spans="1:10" x14ac:dyDescent="0.35">
      <c r="A207">
        <v>258</v>
      </c>
      <c r="B207">
        <v>5</v>
      </c>
      <c r="C207">
        <v>4</v>
      </c>
      <c r="D207" s="2" t="s">
        <v>392</v>
      </c>
      <c r="E207" s="2" t="s">
        <v>393</v>
      </c>
      <c r="F207" s="2"/>
      <c r="G207" t="str">
        <f>VLOOKUP(B207,Dictionary!$A$2:$B$20,2,FALSE)</f>
        <v xml:space="preserve">VALUE_TYPE_LOCAL </v>
      </c>
      <c r="H207" t="str">
        <f>VLOOKUP(C207,Dictionary!$D$2:$E$8,2,FALSE)</f>
        <v xml:space="preserve">VAL_SUBTYPE_FLOAT_IP </v>
      </c>
      <c r="I207" t="str">
        <f t="shared" si="6"/>
        <v>Insert into UFMT_VALUE (VALUE_ID, VALUE_TYPE, VALUE_SUBTYPE, VALUE, DESCRIPTION) Values ('258', '5', '4', '15', 'DE28, Saved locally (to/from NBC )');</v>
      </c>
      <c r="J207" t="str">
        <f t="shared" si="7"/>
        <v>Update UFMT_VALUE Set (VALUE_TYPE, VALUE_SUBTYPE, VALUE, DESCRIPTION) = ( Select '5', '4', '15', 'DE28, Saved locally (to/from NBC )' from DUAL) WHERE VALUE_ID = '258';</v>
      </c>
    </row>
    <row r="208" spans="1:10" x14ac:dyDescent="0.35">
      <c r="A208">
        <v>259</v>
      </c>
      <c r="B208">
        <v>5</v>
      </c>
      <c r="C208">
        <v>4</v>
      </c>
      <c r="D208" s="2" t="s">
        <v>394</v>
      </c>
      <c r="E208" t="s">
        <v>395</v>
      </c>
      <c r="G208" t="str">
        <f>VLOOKUP(B208,Dictionary!$A$2:$B$20,2,FALSE)</f>
        <v xml:space="preserve">VALUE_TYPE_LOCAL </v>
      </c>
      <c r="H208" t="str">
        <f>VLOOKUP(C208,Dictionary!$D$2:$E$8,2,FALSE)</f>
        <v xml:space="preserve">VAL_SUBTYPE_FLOAT_IP </v>
      </c>
      <c r="I208" t="str">
        <f t="shared" si="6"/>
        <v>Insert into UFMT_VALUE (VALUE_ID, VALUE_TYPE, VALUE_SUBTYPE, VALUE, DESCRIPTION) Values ('259', '5', '4', '16', 'DE08, Saved locally (to/from NBC )');</v>
      </c>
      <c r="J208" t="str">
        <f t="shared" si="7"/>
        <v>Update UFMT_VALUE Set (VALUE_TYPE, VALUE_SUBTYPE, VALUE, DESCRIPTION) = ( Select '5', '4', '16', 'DE08, Saved locally (to/from NBC )' from DUAL) WHERE VALUE_ID = '259';</v>
      </c>
    </row>
    <row r="209" spans="1:10" x14ac:dyDescent="0.35">
      <c r="A209">
        <v>260</v>
      </c>
      <c r="B209">
        <v>5</v>
      </c>
      <c r="C209">
        <v>4</v>
      </c>
      <c r="D209" s="2" t="s">
        <v>304</v>
      </c>
      <c r="E209" t="s">
        <v>396</v>
      </c>
      <c r="G209" t="str">
        <f>VLOOKUP(B209,Dictionary!$A$2:$B$20,2,FALSE)</f>
        <v xml:space="preserve">VALUE_TYPE_LOCAL </v>
      </c>
      <c r="H209" t="str">
        <f>VLOOKUP(C209,Dictionary!$D$2:$E$8,2,FALSE)</f>
        <v xml:space="preserve">VAL_SUBTYPE_FLOAT_IP </v>
      </c>
      <c r="I209" t="str">
        <f t="shared" si="6"/>
        <v>Insert into UFMT_VALUE (VALUE_ID, VALUE_TYPE, VALUE_SUBTYPE, VALUE, DESCRIPTION) Values ('260', '5', '4', '17', 'DE121, Saved locally (from NBC )');</v>
      </c>
      <c r="J209" t="str">
        <f t="shared" si="7"/>
        <v>Update UFMT_VALUE Set (VALUE_TYPE, VALUE_SUBTYPE, VALUE, DESCRIPTION) = ( Select '5', '4', '17', 'DE121, Saved locally (from NBC )' from DUAL) WHERE VALUE_ID = '260';</v>
      </c>
    </row>
    <row r="210" spans="1:10" x14ac:dyDescent="0.35">
      <c r="A210">
        <v>261</v>
      </c>
      <c r="B210">
        <v>5</v>
      </c>
      <c r="C210">
        <v>4</v>
      </c>
      <c r="D210" s="2" t="s">
        <v>397</v>
      </c>
      <c r="E210" t="s">
        <v>398</v>
      </c>
      <c r="G210" t="str">
        <f>VLOOKUP(B210,Dictionary!$A$2:$B$20,2,FALSE)</f>
        <v xml:space="preserve">VALUE_TYPE_LOCAL </v>
      </c>
      <c r="H210" t="str">
        <f>VLOOKUP(C210,Dictionary!$D$2:$E$8,2,FALSE)</f>
        <v xml:space="preserve">VAL_SUBTYPE_FLOAT_IP </v>
      </c>
      <c r="I210" t="str">
        <f t="shared" si="6"/>
        <v>Insert into UFMT_VALUE (VALUE_ID, VALUE_TYPE, VALUE_SUBTYPE, VALUE, DESCRIPTION) Values ('261', '5', '4', '18', 'DE122, Saved locally (from NBC )');</v>
      </c>
      <c r="J210" t="str">
        <f t="shared" si="7"/>
        <v>Update UFMT_VALUE Set (VALUE_TYPE, VALUE_SUBTYPE, VALUE, DESCRIPTION) = ( Select '5', '4', '18', 'DE122, Saved locally (from NBC )' from DUAL) WHERE VALUE_ID = '261';</v>
      </c>
    </row>
    <row r="211" spans="1:10" x14ac:dyDescent="0.35">
      <c r="A211">
        <v>262</v>
      </c>
      <c r="B211">
        <v>3</v>
      </c>
      <c r="C211">
        <v>0</v>
      </c>
      <c r="D211" s="2" t="s">
        <v>399</v>
      </c>
      <c r="E211" t="s">
        <v>400</v>
      </c>
      <c r="G211" t="str">
        <f>VLOOKUP(B211,Dictionary!$A$2:$B$20,2,FALSE)</f>
        <v xml:space="preserve">VALUE_TYPE_COMPLEX </v>
      </c>
      <c r="H211" t="str">
        <f>VLOOKUP(C211,Dictionary!$D$2:$E$8,2,FALSE)</f>
        <v xml:space="preserve">VAL_SUBTYPE_STR </v>
      </c>
      <c r="I211" t="str">
        <f t="shared" si="6"/>
        <v>Insert into UFMT_VALUE (VALUE_ID, VALUE_TYPE, VALUE_SUBTYPE, VALUE, DESCRIPTION) Values ('262', '3', '0', '209:105', 'NBC CARD_DATA_INPUT_MODE');</v>
      </c>
      <c r="J211" t="str">
        <f t="shared" si="7"/>
        <v>Update UFMT_VALUE Set (VALUE_TYPE, VALUE_SUBTYPE, VALUE, DESCRIPTION) = ( Select '3', '0', '209:105', 'NBC CARD_DATA_INPUT_MODE' from DUAL) WHERE VALUE_ID = '262';</v>
      </c>
    </row>
    <row r="212" spans="1:10" x14ac:dyDescent="0.35">
      <c r="A212">
        <v>263</v>
      </c>
      <c r="B212">
        <v>3</v>
      </c>
      <c r="C212">
        <v>0</v>
      </c>
      <c r="D212" s="2" t="s">
        <v>401</v>
      </c>
      <c r="E212" s="2" t="s">
        <v>402</v>
      </c>
      <c r="F212" s="2"/>
      <c r="G212" t="str">
        <f>VLOOKUP(B212,Dictionary!$A$2:$B$20,2,FALSE)</f>
        <v xml:space="preserve">VALUE_TYPE_COMPLEX </v>
      </c>
      <c r="H212" t="str">
        <f>VLOOKUP(C212,Dictionary!$D$2:$E$8,2,FALSE)</f>
        <v xml:space="preserve">VAL_SUBTYPE_STR </v>
      </c>
      <c r="I212" t="str">
        <f t="shared" si="6"/>
        <v>Insert into UFMT_VALUE (VALUE_ID, VALUE_TYPE, VALUE_SUBTYPE, VALUE, DESCRIPTION) Values ('263', '3', '0', '209:107', 'NBC PIN_CAPTURE_CAPABILITY');</v>
      </c>
      <c r="J212" t="str">
        <f t="shared" si="7"/>
        <v>Update UFMT_VALUE Set (VALUE_TYPE, VALUE_SUBTYPE, VALUE, DESCRIPTION) = ( Select '3', '0', '209:107', 'NBC PIN_CAPTURE_CAPABILITY' from DUAL) WHERE VALUE_ID = '263';</v>
      </c>
    </row>
    <row r="213" spans="1:10" x14ac:dyDescent="0.35">
      <c r="A213">
        <v>264</v>
      </c>
      <c r="B213">
        <v>3</v>
      </c>
      <c r="C213">
        <v>0</v>
      </c>
      <c r="D213" s="2" t="s">
        <v>403</v>
      </c>
      <c r="E213" s="2" t="s">
        <v>404</v>
      </c>
      <c r="F213" s="2"/>
      <c r="G213" t="str">
        <f>VLOOKUP(B213,Dictionary!$A$2:$B$20,2,FALSE)</f>
        <v xml:space="preserve">VALUE_TYPE_COMPLEX </v>
      </c>
      <c r="H213" t="str">
        <f>VLOOKUP(C213,Dictionary!$D$2:$E$8,2,FALSE)</f>
        <v xml:space="preserve">VAL_SUBTYPE_STR </v>
      </c>
      <c r="I213" t="str">
        <f t="shared" si="6"/>
        <v>Insert into UFMT_VALUE (VALUE_ID, VALUE_TYPE, VALUE_SUBTYPE, VALUE, DESCRIPTION) Values ('264', '3', '0', '210:109', 'NBC CARDHOLDER_PRESENCE');</v>
      </c>
      <c r="J213" t="str">
        <f t="shared" si="7"/>
        <v>Update UFMT_VALUE Set (VALUE_TYPE, VALUE_SUBTYPE, VALUE, DESCRIPTION) = ( Select '3', '0', '210:109', 'NBC CARDHOLDER_PRESENCE' from DUAL) WHERE VALUE_ID = '264';</v>
      </c>
    </row>
    <row r="214" spans="1:10" x14ac:dyDescent="0.35">
      <c r="A214">
        <v>265</v>
      </c>
      <c r="B214">
        <v>3</v>
      </c>
      <c r="C214">
        <v>0</v>
      </c>
      <c r="D214" s="2" t="s">
        <v>405</v>
      </c>
      <c r="E214" s="2" t="s">
        <v>406</v>
      </c>
      <c r="F214" s="2"/>
      <c r="G214" t="str">
        <f>VLOOKUP(B214,Dictionary!$A$2:$B$20,2,FALSE)</f>
        <v xml:space="preserve">VALUE_TYPE_COMPLEX </v>
      </c>
      <c r="H214" t="str">
        <f>VLOOKUP(C214,Dictionary!$D$2:$E$8,2,FALSE)</f>
        <v xml:space="preserve">VAL_SUBTYPE_STR </v>
      </c>
      <c r="I214" t="str">
        <f t="shared" si="6"/>
        <v>Insert into UFMT_VALUE (VALUE_ID, VALUE_TYPE, VALUE_SUBTYPE, VALUE, DESCRIPTION) Values ('265', '3', '0', '210:110', 'NBC CARD_PRESENCE');</v>
      </c>
      <c r="J214" t="str">
        <f t="shared" si="7"/>
        <v>Update UFMT_VALUE Set (VALUE_TYPE, VALUE_SUBTYPE, VALUE, DESCRIPTION) = ( Select '3', '0', '210:110', 'NBC CARD_PRESENCE' from DUAL) WHERE VALUE_ID = '265';</v>
      </c>
    </row>
    <row r="215" spans="1:10" x14ac:dyDescent="0.35">
      <c r="A215">
        <v>266</v>
      </c>
      <c r="B215">
        <v>0</v>
      </c>
      <c r="C215">
        <v>0</v>
      </c>
      <c r="D215" s="2" t="s">
        <v>407</v>
      </c>
      <c r="E215" s="2" t="s">
        <v>408</v>
      </c>
      <c r="F215" s="2"/>
      <c r="G215" t="str">
        <f>VLOOKUP(B215,Dictionary!$A$2:$B$20,2,FALSE)</f>
        <v xml:space="preserve">VALUE_TYPE_CONST </v>
      </c>
      <c r="H215" t="str">
        <f>VLOOKUP(C215,Dictionary!$D$2:$E$8,2,FALSE)</f>
        <v xml:space="preserve">VAL_SUBTYPE_STR </v>
      </c>
      <c r="I215" t="str">
        <f t="shared" si="6"/>
        <v>Insert into UFMT_VALUE (VALUE_ID, VALUE_TYPE, VALUE_SUBTYPE, VALUE, DESCRIPTION) Values ('266', '0', '0', 'ZZZZ', 'Const, init POS DATA CODE digits');</v>
      </c>
      <c r="J215" t="str">
        <f t="shared" si="7"/>
        <v>Update UFMT_VALUE Set (VALUE_TYPE, VALUE_SUBTYPE, VALUE, DESCRIPTION) = ( Select '0', '0', 'ZZZZ', 'Const, init POS DATA CODE digits' from DUAL) WHERE VALUE_ID = '266';</v>
      </c>
    </row>
    <row r="216" spans="1:10" x14ac:dyDescent="0.35">
      <c r="A216">
        <v>267</v>
      </c>
      <c r="B216">
        <v>3</v>
      </c>
      <c r="C216">
        <v>0</v>
      </c>
      <c r="D216" s="2" t="s">
        <v>409</v>
      </c>
      <c r="E216" t="s">
        <v>410</v>
      </c>
      <c r="G216" t="str">
        <f>VLOOKUP(B216,Dictionary!$A$2:$B$20,2,FALSE)</f>
        <v xml:space="preserve">VALUE_TYPE_COMPLEX </v>
      </c>
      <c r="H216" t="str">
        <f>VLOOKUP(C216,Dictionary!$D$2:$E$8,2,FALSE)</f>
        <v xml:space="preserve">VAL_SUBTYPE_STR </v>
      </c>
      <c r="I216" t="str">
        <f t="shared" si="6"/>
        <v>Insert into UFMT_VALUE (VALUE_ID, VALUE_TYPE, VALUE_SUBTYPE, VALUE, DESCRIPTION) Values ('267', '3', '0', '266,264,265,262,266,263', 'Composite, NBC POS_DATA_CODE');</v>
      </c>
      <c r="J216" t="str">
        <f t="shared" si="7"/>
        <v>Update UFMT_VALUE Set (VALUE_TYPE, VALUE_SUBTYPE, VALUE, DESCRIPTION) = ( Select '3', '0', '266,264,265,262,266,263', 'Composite, NBC POS_DATA_CODE' from DUAL) WHERE VALUE_ID = '267';</v>
      </c>
    </row>
    <row r="217" spans="1:10" x14ac:dyDescent="0.35">
      <c r="A217">
        <v>268</v>
      </c>
      <c r="B217">
        <v>0</v>
      </c>
      <c r="C217">
        <v>0</v>
      </c>
      <c r="D217" s="2" t="s">
        <v>411</v>
      </c>
      <c r="E217" s="2" t="s">
        <v>412</v>
      </c>
      <c r="F217" s="2"/>
      <c r="G217" t="str">
        <f>VLOOKUP(B217,Dictionary!$A$2:$B$20,2,FALSE)</f>
        <v xml:space="preserve">VALUE_TYPE_CONST </v>
      </c>
      <c r="H217" t="str">
        <f>VLOOKUP(C217,Dictionary!$D$2:$E$8,2,FALSE)</f>
        <v xml:space="preserve">VAL_SUBTYPE_STR </v>
      </c>
      <c r="I217" t="str">
        <f t="shared" si="6"/>
        <v>Insert into UFMT_VALUE (VALUE_ID, VALUE_TYPE, VALUE_SUBTYPE, VALUE, DESCRIPTION) Values ('268', '0', '0', '752', 'Const, trans_type value 752');</v>
      </c>
      <c r="J217" t="str">
        <f t="shared" si="7"/>
        <v>Update UFMT_VALUE Set (VALUE_TYPE, VALUE_SUBTYPE, VALUE, DESCRIPTION) = ( Select '0', '0', '752', 'Const, trans_type value 752' from DUAL) WHERE VALUE_ID = '268';</v>
      </c>
    </row>
    <row r="218" spans="1:10" x14ac:dyDescent="0.35">
      <c r="A218">
        <v>269</v>
      </c>
      <c r="B218">
        <v>1</v>
      </c>
      <c r="C218">
        <v>1</v>
      </c>
      <c r="D218" s="2" t="s">
        <v>413</v>
      </c>
      <c r="E218" s="2" t="s">
        <v>414</v>
      </c>
      <c r="F218" s="2"/>
      <c r="G218" t="str">
        <f>VLOOKUP(B218,Dictionary!$A$2:$B$20,2,FALSE)</f>
        <v xml:space="preserve">VALUE_TYPE_UMF </v>
      </c>
      <c r="H218" t="str">
        <f>VLOOKUP(C218,Dictionary!$D$2:$E$8,2,FALSE)</f>
        <v xml:space="preserve">VAL_SUBTYPE_INT </v>
      </c>
      <c r="I218" t="str">
        <f t="shared" si="6"/>
        <v>Insert into UFMT_VALUE (VALUE_ID, VALUE_TYPE, VALUE_SUBTYPE, VALUE, DESCRIPTION) Values ('269', '1', '1', '495', 'Tag, SVT_BANK_ID1, int');</v>
      </c>
      <c r="J218" t="str">
        <f t="shared" si="7"/>
        <v>Update UFMT_VALUE Set (VALUE_TYPE, VALUE_SUBTYPE, VALUE, DESCRIPTION) = ( Select '1', '1', '495', 'Tag, SVT_BANK_ID1, int' from DUAL) WHERE VALUE_ID = '269';</v>
      </c>
    </row>
    <row r="219" spans="1:10" x14ac:dyDescent="0.35">
      <c r="A219">
        <v>270</v>
      </c>
      <c r="B219">
        <v>3</v>
      </c>
      <c r="C219">
        <v>0</v>
      </c>
      <c r="D219" s="2" t="s">
        <v>374</v>
      </c>
      <c r="E219" s="2" t="s">
        <v>415</v>
      </c>
      <c r="F219" s="2"/>
      <c r="G219" t="str">
        <f>VLOOKUP(B219,Dictionary!$A$2:$B$20,2,FALSE)</f>
        <v xml:space="preserve">VALUE_TYPE_COMPLEX </v>
      </c>
      <c r="H219" t="str">
        <f>VLOOKUP(C219,Dictionary!$D$2:$E$8,2,FALSE)</f>
        <v xml:space="preserve">VAL_SUBTYPE_STR </v>
      </c>
      <c r="I219" t="str">
        <f t="shared" si="6"/>
        <v>Insert into UFMT_VALUE (VALUE_ID, VALUE_TYPE, VALUE_SUBTYPE, VALUE, DESCRIPTION) Values ('270', '3', '0', '231:93,232:94,233:95,37:96,250:97,7:98', 'Composite, NBC IBFT F48 from ACQ (FT)');</v>
      </c>
      <c r="J219" t="str">
        <f t="shared" si="7"/>
        <v>Update UFMT_VALUE Set (VALUE_TYPE, VALUE_SUBTYPE, VALUE, DESCRIPTION) = ( Select '3', '0', '231:93,232:94,233:95,37:96,250:97,7:98', 'Composite, NBC IBFT F48 from ACQ (FT)' from DUAL) WHERE VALUE_ID = '270';</v>
      </c>
    </row>
    <row r="220" spans="1:10" x14ac:dyDescent="0.35">
      <c r="A220">
        <v>271</v>
      </c>
      <c r="B220">
        <v>0</v>
      </c>
      <c r="C220">
        <v>0</v>
      </c>
      <c r="D220" s="2" t="s">
        <v>348</v>
      </c>
      <c r="E220" s="2" t="s">
        <v>416</v>
      </c>
      <c r="F220" s="2"/>
      <c r="G220" t="str">
        <f>VLOOKUP(B220,Dictionary!$A$2:$B$20,2,FALSE)</f>
        <v xml:space="preserve">VALUE_TYPE_CONST </v>
      </c>
      <c r="H220" t="str">
        <f>VLOOKUP(C220,Dictionary!$D$2:$E$8,2,FALSE)</f>
        <v xml:space="preserve">VAL_SUBTYPE_STR </v>
      </c>
      <c r="I220" t="str">
        <f t="shared" si="6"/>
        <v>Insert into UFMT_VALUE (VALUE_ID, VALUE_TYPE, VALUE_SUBTYPE, VALUE, DESCRIPTION) Values ('271', '0', '0', '430', 'Const, trans_type value 430');</v>
      </c>
      <c r="J220" t="str">
        <f t="shared" si="7"/>
        <v>Update UFMT_VALUE Set (VALUE_TYPE, VALUE_SUBTYPE, VALUE, DESCRIPTION) = ( Select '0', '0', '430', 'Const, trans_type value 430' from DUAL) WHERE VALUE_ID = '271';</v>
      </c>
    </row>
    <row r="221" spans="1:10" x14ac:dyDescent="0.35">
      <c r="A221">
        <v>272</v>
      </c>
      <c r="B221">
        <v>1</v>
      </c>
      <c r="C221">
        <v>0</v>
      </c>
      <c r="D221" s="2" t="s">
        <v>417</v>
      </c>
      <c r="E221" s="2" t="s">
        <v>418</v>
      </c>
      <c r="F221" s="2"/>
      <c r="G221" t="str">
        <f>VLOOKUP(B221,Dictionary!$A$2:$B$20,2,FALSE)</f>
        <v xml:space="preserve">VALUE_TYPE_UMF </v>
      </c>
      <c r="H221" t="str">
        <f>VLOOKUP(C221,Dictionary!$D$2:$E$8,2,FALSE)</f>
        <v xml:space="preserve">VAL_SUBTYPE_STR </v>
      </c>
      <c r="I221" t="str">
        <f t="shared" si="6"/>
        <v>Insert into UFMT_VALUE (VALUE_ID, VALUE_TYPE, VALUE_SUBTYPE, VALUE, DESCRIPTION) Values ('272', '1', '0', '161', 'Tag, SVT_NEW_ENC_PIN, char');</v>
      </c>
      <c r="J221" t="str">
        <f t="shared" si="7"/>
        <v>Update UFMT_VALUE Set (VALUE_TYPE, VALUE_SUBTYPE, VALUE, DESCRIPTION) = ( Select '1', '0', '161', 'Tag, SVT_NEW_ENC_PIN, char' from DUAL) WHERE VALUE_ID = '272';</v>
      </c>
    </row>
    <row r="222" spans="1:10" x14ac:dyDescent="0.35">
      <c r="A222">
        <v>273</v>
      </c>
      <c r="B222">
        <v>0</v>
      </c>
      <c r="C222">
        <v>0</v>
      </c>
      <c r="D222" s="2" t="s">
        <v>419</v>
      </c>
      <c r="E222" t="s">
        <v>420</v>
      </c>
      <c r="G222" t="str">
        <f>VLOOKUP(B222,Dictionary!$A$2:$B$20,2,FALSE)</f>
        <v xml:space="preserve">VALUE_TYPE_CONST </v>
      </c>
      <c r="H222" t="str">
        <f>VLOOKUP(C222,Dictionary!$D$2:$E$8,2,FALSE)</f>
        <v xml:space="preserve">VAL_SUBTYPE_STR </v>
      </c>
      <c r="I222" t="str">
        <f t="shared" si="6"/>
        <v>Insert into UFMT_VALUE (VALUE_ID, VALUE_TYPE, VALUE_SUBTYPE, VALUE, DESCRIPTION) Values ('273', '0', '0', '751', 'Const, trans_type value 751');</v>
      </c>
      <c r="J222" t="str">
        <f t="shared" si="7"/>
        <v>Update UFMT_VALUE Set (VALUE_TYPE, VALUE_SUBTYPE, VALUE, DESCRIPTION) = ( Select '0', '0', '751', 'Const, trans_type value 751' from DUAL) WHERE VALUE_ID = '273';</v>
      </c>
    </row>
    <row r="223" spans="1:10" x14ac:dyDescent="0.35">
      <c r="A223">
        <v>274</v>
      </c>
      <c r="B223">
        <v>0</v>
      </c>
      <c r="C223">
        <v>0</v>
      </c>
      <c r="D223" s="2" t="s">
        <v>421</v>
      </c>
      <c r="E223" s="2" t="s">
        <v>422</v>
      </c>
      <c r="F223" s="2"/>
      <c r="G223" t="str">
        <f>VLOOKUP(B223,Dictionary!$A$2:$B$20,2,FALSE)</f>
        <v xml:space="preserve">VALUE_TYPE_CONST </v>
      </c>
      <c r="H223" t="str">
        <f>VLOOKUP(C223,Dictionary!$D$2:$E$8,2,FALSE)</f>
        <v xml:space="preserve">VAL_SUBTYPE_STR </v>
      </c>
      <c r="I223" t="str">
        <f t="shared" si="6"/>
        <v>Insert into UFMT_VALUE (VALUE_ID, VALUE_TYPE, VALUE_SUBTYPE, VALUE, DESCRIPTION) Values ('274', '0', '0', '621', 'Const, trans_type value 621');</v>
      </c>
      <c r="J223" t="str">
        <f t="shared" si="7"/>
        <v>Update UFMT_VALUE Set (VALUE_TYPE, VALUE_SUBTYPE, VALUE, DESCRIPTION) = ( Select '0', '0', '621', 'Const, trans_type value 621' from DUAL) WHERE VALUE_ID = '274';</v>
      </c>
    </row>
    <row r="224" spans="1:10" x14ac:dyDescent="0.35">
      <c r="A224">
        <v>275</v>
      </c>
      <c r="B224">
        <v>0</v>
      </c>
      <c r="C224">
        <v>0</v>
      </c>
      <c r="D224" s="2" t="s">
        <v>423</v>
      </c>
      <c r="E224" s="2" t="s">
        <v>424</v>
      </c>
      <c r="F224" s="2"/>
      <c r="G224" t="str">
        <f>VLOOKUP(B224,Dictionary!$A$2:$B$20,2,FALSE)</f>
        <v xml:space="preserve">VALUE_TYPE_CONST </v>
      </c>
      <c r="H224" t="str">
        <f>VLOOKUP(C224,Dictionary!$D$2:$E$8,2,FALSE)</f>
        <v xml:space="preserve">VAL_SUBTYPE_STR </v>
      </c>
      <c r="I224" t="str">
        <f t="shared" si="6"/>
        <v>Insert into UFMT_VALUE (VALUE_ID, VALUE_TYPE, VALUE_SUBTYPE, VALUE, DESCRIPTION) Values ('275', '0', '0', '1001', 'Const, Cam inst_id');</v>
      </c>
      <c r="J224" t="str">
        <f t="shared" si="7"/>
        <v>Update UFMT_VALUE Set (VALUE_TYPE, VALUE_SUBTYPE, VALUE, DESCRIPTION) = ( Select '0', '0', '1001', 'Const, Cam inst_id' from DUAL) WHERE VALUE_ID = '275';</v>
      </c>
    </row>
    <row r="225" spans="1:10" x14ac:dyDescent="0.35">
      <c r="A225">
        <v>276</v>
      </c>
      <c r="B225">
        <v>0</v>
      </c>
      <c r="C225">
        <v>0</v>
      </c>
      <c r="D225" s="2" t="s">
        <v>425</v>
      </c>
      <c r="E225" s="2" t="s">
        <v>426</v>
      </c>
      <c r="G225" t="str">
        <f>VLOOKUP(B225,Dictionary!$A$2:$B$20,2,FALSE)</f>
        <v xml:space="preserve">VALUE_TYPE_CONST </v>
      </c>
      <c r="H225" t="str">
        <f>VLOOKUP(C225,Dictionary!$D$2:$E$8,2,FALSE)</f>
        <v xml:space="preserve">VAL_SUBTYPE_STR </v>
      </c>
      <c r="I225" t="str">
        <f t="shared" si="6"/>
        <v>Insert into UFMT_VALUE (VALUE_ID, VALUE_TYPE, VALUE_SUBTYPE, VALUE, DESCRIPTION) Values ('276', '0', '0', '17969811', 'Const, GL acct ABL AT ABC POS-USD');</v>
      </c>
      <c r="J225" t="str">
        <f t="shared" si="7"/>
        <v>Update UFMT_VALUE Set (VALUE_TYPE, VALUE_SUBTYPE, VALUE, DESCRIPTION) = ( Select '0', '0', '17969811', 'Const, GL acct ABL AT ABC POS-USD' from DUAL) WHERE VALUE_ID = '276';</v>
      </c>
    </row>
    <row r="226" spans="1:10" x14ac:dyDescent="0.35">
      <c r="A226">
        <v>277</v>
      </c>
      <c r="B226">
        <v>3</v>
      </c>
      <c r="C226">
        <v>0</v>
      </c>
      <c r="D226" s="2" t="s">
        <v>427</v>
      </c>
      <c r="E226" s="2" t="s">
        <v>428</v>
      </c>
      <c r="G226" t="str">
        <f>VLOOKUP(B226,Dictionary!$A$2:$B$20,2,FALSE)</f>
        <v xml:space="preserve">VALUE_TYPE_COMPLEX </v>
      </c>
      <c r="H226" t="str">
        <f>VLOOKUP(C226,Dictionary!$D$2:$E$8,2,FALSE)</f>
        <v xml:space="preserve">VAL_SUBTYPE_STR </v>
      </c>
      <c r="I226" t="str">
        <f t="shared" si="6"/>
        <v>Insert into UFMT_VALUE (VALUE_ID, VALUE_TYPE, VALUE_SUBTYPE, VALUE, DESCRIPTION) Values ('277', '3', '0', '92:121,47:122,251:123,20:124,186:125', 'Comp, value for SVT_ISO_ACQ_ODATA');</v>
      </c>
      <c r="J226" t="str">
        <f t="shared" si="7"/>
        <v>Update UFMT_VALUE Set (VALUE_TYPE, VALUE_SUBTYPE, VALUE, DESCRIPTION) = ( Select '3', '0', '92:121,47:122,251:123,20:124,186:125', 'Comp, value for SVT_ISO_ACQ_ODATA' from DUAL) WHERE VALUE_ID = '277';</v>
      </c>
    </row>
    <row r="227" spans="1:10" x14ac:dyDescent="0.35">
      <c r="A227">
        <v>278</v>
      </c>
      <c r="B227">
        <v>0</v>
      </c>
      <c r="C227">
        <v>0</v>
      </c>
      <c r="D227" s="2" t="s">
        <v>429</v>
      </c>
      <c r="E227" s="2" t="s">
        <v>430</v>
      </c>
      <c r="F227" s="2"/>
      <c r="G227" t="str">
        <f>VLOOKUP(B227,Dictionary!$A$2:$B$20,2,FALSE)</f>
        <v xml:space="preserve">VALUE_TYPE_CONST </v>
      </c>
      <c r="H227" t="str">
        <f>VLOOKUP(C227,Dictionary!$D$2:$E$8,2,FALSE)</f>
        <v xml:space="preserve">VAL_SUBTYPE_STR </v>
      </c>
      <c r="I227" t="str">
        <f t="shared" si="6"/>
        <v>Insert into UFMT_VALUE (VALUE_ID, VALUE_TYPE, VALUE_SUBTYPE, VALUE, DESCRIPTION) Values ('278', '0', '0', '775', 'Const, trans_type value 775');</v>
      </c>
      <c r="J227" t="str">
        <f t="shared" si="7"/>
        <v>Update UFMT_VALUE Set (VALUE_TYPE, VALUE_SUBTYPE, VALUE, DESCRIPTION) = ( Select '0', '0', '775', 'Const, trans_type value 775' from DUAL) WHERE VALUE_ID = '278';</v>
      </c>
    </row>
    <row r="228" spans="1:10" x14ac:dyDescent="0.35">
      <c r="A228">
        <v>279</v>
      </c>
      <c r="B228">
        <v>1</v>
      </c>
      <c r="C228">
        <v>4</v>
      </c>
      <c r="D228" s="2" t="s">
        <v>431</v>
      </c>
      <c r="E228" s="2" t="s">
        <v>432</v>
      </c>
      <c r="F228" s="2"/>
      <c r="G228" t="str">
        <f>VLOOKUP(B228,Dictionary!$A$2:$B$20,2,FALSE)</f>
        <v xml:space="preserve">VALUE_TYPE_UMF </v>
      </c>
      <c r="H228" t="str">
        <f>VLOOKUP(C228,Dictionary!$D$2:$E$8,2,FALSE)</f>
        <v xml:space="preserve">VAL_SUBTYPE_FLOAT_IP </v>
      </c>
      <c r="I228" t="str">
        <f t="shared" si="6"/>
        <v>Insert into UFMT_VALUE (VALUE_ID, VALUE_TYPE, VALUE_SUBTYPE, VALUE, DESCRIPTION) Values ('279', '1', '4', '1130', 'Tag, SVT_ISS_FEE_TRX_CURR, double');</v>
      </c>
      <c r="J228" t="str">
        <f t="shared" si="7"/>
        <v>Update UFMT_VALUE Set (VALUE_TYPE, VALUE_SUBTYPE, VALUE, DESCRIPTION) = ( Select '1', '4', '1130', 'Tag, SVT_ISS_FEE_TRX_CURR, double' from DUAL) WHERE VALUE_ID = '279';</v>
      </c>
    </row>
    <row r="229" spans="1:10" x14ac:dyDescent="0.35">
      <c r="A229">
        <v>280</v>
      </c>
      <c r="B229">
        <v>3</v>
      </c>
      <c r="C229">
        <v>0</v>
      </c>
      <c r="D229" s="2" t="s">
        <v>433</v>
      </c>
      <c r="E229" s="2" t="s">
        <v>434</v>
      </c>
      <c r="F229" s="2"/>
      <c r="G229" t="str">
        <f>VLOOKUP(B229,Dictionary!$A$2:$B$20,2,FALSE)</f>
        <v xml:space="preserve">VALUE_TYPE_COMPLEX </v>
      </c>
      <c r="H229" t="str">
        <f>VLOOKUP(C229,Dictionary!$D$2:$E$8,2,FALSE)</f>
        <v xml:space="preserve">VAL_SUBTYPE_STR </v>
      </c>
      <c r="I229" t="str">
        <f t="shared" si="6"/>
        <v>Insert into UFMT_VALUE (VALUE_ID, VALUE_TYPE, VALUE_SUBTYPE, VALUE, DESCRIPTION) Values ('280', '3', '0', '363:165,281', 'Composite, iBSM surcharge fee (F29)');</v>
      </c>
      <c r="J229" t="str">
        <f t="shared" si="7"/>
        <v>Update UFMT_VALUE Set (VALUE_TYPE, VALUE_SUBTYPE, VALUE, DESCRIPTION) = ( Select '3', '0', '363:165,281', 'Composite, iBSM surcharge fee (F29)' from DUAL) WHERE VALUE_ID = '280';</v>
      </c>
    </row>
    <row r="230" spans="1:10" x14ac:dyDescent="0.35">
      <c r="A230">
        <v>281</v>
      </c>
      <c r="B230">
        <v>0</v>
      </c>
      <c r="C230">
        <v>0</v>
      </c>
      <c r="D230" s="2" t="s">
        <v>435</v>
      </c>
      <c r="E230" s="2" t="s">
        <v>436</v>
      </c>
      <c r="F230" s="2"/>
      <c r="G230" t="str">
        <f>VLOOKUP(B230,Dictionary!$A$2:$B$20,2,FALSE)</f>
        <v xml:space="preserve">VALUE_TYPE_CONST </v>
      </c>
      <c r="H230" t="str">
        <f>VLOOKUP(C230,Dictionary!$D$2:$E$8,2,FALSE)</f>
        <v xml:space="preserve">VAL_SUBTYPE_STR </v>
      </c>
      <c r="I230" t="str">
        <f t="shared" si="6"/>
        <v>Insert into UFMT_VALUE (VALUE_ID, VALUE_TYPE, VALUE_SUBTYPE, VALUE, DESCRIPTION) Values ('281', '0', '0', '110011', 'Const, iBSM surcharge code');</v>
      </c>
      <c r="J230" t="str">
        <f t="shared" si="7"/>
        <v>Update UFMT_VALUE Set (VALUE_TYPE, VALUE_SUBTYPE, VALUE, DESCRIPTION) = ( Select '0', '0', '110011', 'Const, iBSM surcharge code' from DUAL) WHERE VALUE_ID = '281';</v>
      </c>
    </row>
    <row r="231" spans="1:10" x14ac:dyDescent="0.35">
      <c r="A231">
        <v>282</v>
      </c>
      <c r="B231">
        <v>0</v>
      </c>
      <c r="C231">
        <v>0</v>
      </c>
      <c r="D231" s="2" t="s">
        <v>437</v>
      </c>
      <c r="E231" s="2" t="s">
        <v>438</v>
      </c>
      <c r="F231" s="2"/>
      <c r="G231" t="str">
        <f>VLOOKUP(B231,Dictionary!$A$2:$B$20,2,FALSE)</f>
        <v xml:space="preserve">VALUE_TYPE_CONST </v>
      </c>
      <c r="H231" t="str">
        <f>VLOOKUP(C231,Dictionary!$D$2:$E$8,2,FALSE)</f>
        <v xml:space="preserve">VAL_SUBTYPE_STR </v>
      </c>
      <c r="I231" t="str">
        <f t="shared" si="6"/>
        <v>Insert into UFMT_VALUE (VALUE_ID, VALUE_TYPE, VALUE_SUBTYPE, VALUE, DESCRIPTION) Values ('282', '0', '0', '451', 'Const, iBSM F32');</v>
      </c>
      <c r="J231" t="str">
        <f t="shared" si="7"/>
        <v>Update UFMT_VALUE Set (VALUE_TYPE, VALUE_SUBTYPE, VALUE, DESCRIPTION) = ( Select '0', '0', '451', 'Const, iBSM F32' from DUAL) WHERE VALUE_ID = '282';</v>
      </c>
    </row>
    <row r="232" spans="1:10" x14ac:dyDescent="0.35">
      <c r="A232">
        <v>283</v>
      </c>
      <c r="B232">
        <v>0</v>
      </c>
      <c r="C232">
        <v>0</v>
      </c>
      <c r="D232" s="2" t="s">
        <v>439</v>
      </c>
      <c r="E232" s="2" t="s">
        <v>440</v>
      </c>
      <c r="F232" s="2"/>
      <c r="G232" t="str">
        <f>VLOOKUP(B232,Dictionary!$A$2:$B$20,2,FALSE)</f>
        <v xml:space="preserve">VALUE_TYPE_CONST </v>
      </c>
      <c r="H232" t="str">
        <f>VLOOKUP(C232,Dictionary!$D$2:$E$8,2,FALSE)</f>
        <v xml:space="preserve">VAL_SUBTYPE_STR </v>
      </c>
      <c r="I232" t="str">
        <f t="shared" si="6"/>
        <v>Insert into UFMT_VALUE (VALUE_ID, VALUE_TYPE, VALUE_SUBTYPE, VALUE, DESCRIPTION) Values ('283', '0', '0', '451002', 'Const, iBSM F33');</v>
      </c>
      <c r="J232" t="str">
        <f t="shared" si="7"/>
        <v>Update UFMT_VALUE Set (VALUE_TYPE, VALUE_SUBTYPE, VALUE, DESCRIPTION) = ( Select '0', '0', '451002', 'Const, iBSM F33' from DUAL) WHERE VALUE_ID = '283';</v>
      </c>
    </row>
    <row r="233" spans="1:10" x14ac:dyDescent="0.35">
      <c r="A233">
        <v>284</v>
      </c>
      <c r="B233">
        <v>0</v>
      </c>
      <c r="C233">
        <v>0</v>
      </c>
      <c r="D233" s="2" t="s">
        <v>437</v>
      </c>
      <c r="E233" s="2" t="s">
        <v>441</v>
      </c>
      <c r="F233" s="2"/>
      <c r="G233" t="str">
        <f>VLOOKUP(B233,Dictionary!$A$2:$B$20,2,FALSE)</f>
        <v xml:space="preserve">VALUE_TYPE_CONST </v>
      </c>
      <c r="H233" t="str">
        <f>VLOOKUP(C233,Dictionary!$D$2:$E$8,2,FALSE)</f>
        <v xml:space="preserve">VAL_SUBTYPE_STR </v>
      </c>
      <c r="I233" t="str">
        <f t="shared" si="6"/>
        <v>Insert into UFMT_VALUE (VALUE_ID, VALUE_TYPE, VALUE_SUBTYPE, VALUE, DESCRIPTION) Values ('284', '0', '0', '451', 'Const, iBSM F126');</v>
      </c>
      <c r="J233" t="str">
        <f t="shared" si="7"/>
        <v>Update UFMT_VALUE Set (VALUE_TYPE, VALUE_SUBTYPE, VALUE, DESCRIPTION) = ( Select '0', '0', '451', 'Const, iBSM F126' from DUAL) WHERE VALUE_ID = '284';</v>
      </c>
    </row>
    <row r="234" spans="1:10" x14ac:dyDescent="0.35">
      <c r="A234">
        <v>285</v>
      </c>
      <c r="B234">
        <v>5</v>
      </c>
      <c r="C234">
        <v>0</v>
      </c>
      <c r="D234" s="2" t="s">
        <v>384</v>
      </c>
      <c r="E234" s="2" t="s">
        <v>442</v>
      </c>
      <c r="F234" s="2"/>
      <c r="G234" t="str">
        <f>VLOOKUP(B234,Dictionary!$A$2:$B$20,2,FALSE)</f>
        <v xml:space="preserve">VALUE_TYPE_LOCAL </v>
      </c>
      <c r="H234" t="str">
        <f>VLOOKUP(C234,Dictionary!$D$2:$E$8,2,FALSE)</f>
        <v xml:space="preserve">VAL_SUBTYPE_STR </v>
      </c>
      <c r="I234" t="str">
        <f t="shared" si="6"/>
        <v>Insert into UFMT_VALUE (VALUE_ID, VALUE_TYPE, VALUE_SUBTYPE, VALUE, DESCRIPTION) Values ('285', '5', '0', '14', 'Dummy local data');</v>
      </c>
      <c r="J234" t="str">
        <f t="shared" si="7"/>
        <v>Update UFMT_VALUE Set (VALUE_TYPE, VALUE_SUBTYPE, VALUE, DESCRIPTION) = ( Select '5', '0', '14', 'Dummy local data' from DUAL) WHERE VALUE_ID = '285';</v>
      </c>
    </row>
    <row r="235" spans="1:10" x14ac:dyDescent="0.35">
      <c r="A235">
        <v>286</v>
      </c>
      <c r="B235">
        <v>5</v>
      </c>
      <c r="C235">
        <v>0</v>
      </c>
      <c r="D235" s="2" t="s">
        <v>392</v>
      </c>
      <c r="E235" t="s">
        <v>443</v>
      </c>
      <c r="G235" t="str">
        <f>VLOOKUP(B235,Dictionary!$A$2:$B$20,2,FALSE)</f>
        <v xml:space="preserve">VALUE_TYPE_LOCAL </v>
      </c>
      <c r="H235" t="str">
        <f>VLOOKUP(C235,Dictionary!$D$2:$E$8,2,FALSE)</f>
        <v xml:space="preserve">VAL_SUBTYPE_STR </v>
      </c>
      <c r="I235" t="str">
        <f t="shared" si="6"/>
        <v>Insert into UFMT_VALUE (VALUE_ID, VALUE_TYPE, VALUE_SUBTYPE, VALUE, DESCRIPTION) Values ('286', '5', '0', '15', 'DE54, Saved locally');</v>
      </c>
      <c r="J235" t="str">
        <f t="shared" si="7"/>
        <v>Update UFMT_VALUE Set (VALUE_TYPE, VALUE_SUBTYPE, VALUE, DESCRIPTION) = ( Select '5', '0', '15', 'DE54, Saved locally' from DUAL) WHERE VALUE_ID = '286';</v>
      </c>
    </row>
    <row r="236" spans="1:10" x14ac:dyDescent="0.35">
      <c r="A236">
        <v>287</v>
      </c>
      <c r="B236">
        <v>3</v>
      </c>
      <c r="C236">
        <v>0</v>
      </c>
      <c r="D236" s="2" t="s">
        <v>444</v>
      </c>
      <c r="E236" t="s">
        <v>445</v>
      </c>
      <c r="G236" t="str">
        <f>VLOOKUP(B236,Dictionary!$A$2:$B$20,2,FALSE)</f>
        <v xml:space="preserve">VALUE_TYPE_COMPLEX </v>
      </c>
      <c r="H236" t="str">
        <f>VLOOKUP(C236,Dictionary!$D$2:$E$8,2,FALSE)</f>
        <v xml:space="preserve">VAL_SUBTYPE_STR </v>
      </c>
      <c r="I236" t="str">
        <f t="shared" si="6"/>
        <v>Insert into UFMT_VALUE (VALUE_ID, VALUE_TYPE, VALUE_SUBTYPE, VALUE, DESCRIPTION) Values ('287', '3', '0', '61,174', 'Composite, acq_inst|iss_inst');</v>
      </c>
      <c r="J236" t="str">
        <f t="shared" si="7"/>
        <v>Update UFMT_VALUE Set (VALUE_TYPE, VALUE_SUBTYPE, VALUE, DESCRIPTION) = ( Select '3', '0', '61,174', 'Composite, acq_inst|iss_inst' from DUAL) WHERE VALUE_ID = '287';</v>
      </c>
    </row>
    <row r="237" spans="1:10" x14ac:dyDescent="0.35">
      <c r="A237">
        <v>288</v>
      </c>
      <c r="B237">
        <v>0</v>
      </c>
      <c r="C237">
        <v>0</v>
      </c>
      <c r="D237" s="2" t="s">
        <v>446</v>
      </c>
      <c r="E237" s="2" t="s">
        <v>447</v>
      </c>
      <c r="F237" s="2"/>
      <c r="G237" t="str">
        <f>VLOOKUP(B237,Dictionary!$A$2:$B$20,2,FALSE)</f>
        <v xml:space="preserve">VALUE_TYPE_CONST </v>
      </c>
      <c r="H237" t="str">
        <f>VLOOKUP(C237,Dictionary!$D$2:$E$8,2,FALSE)</f>
        <v xml:space="preserve">VAL_SUBTYPE_STR </v>
      </c>
      <c r="I237" t="str">
        <f t="shared" si="6"/>
        <v>Insert into UFMT_VALUE (VALUE_ID, VALUE_TYPE, VALUE_SUBTYPE, VALUE, DESCRIPTION) Values ('288', '0', '0', '90061001', 'Const, acq_inst=9006, iss_inst=1001');</v>
      </c>
      <c r="J237" t="str">
        <f t="shared" si="7"/>
        <v>Update UFMT_VALUE Set (VALUE_TYPE, VALUE_SUBTYPE, VALUE, DESCRIPTION) = ( Select '0', '0', '90061001', 'Const, acq_inst=9006, iss_inst=1001' from DUAL) WHERE VALUE_ID = '288';</v>
      </c>
    </row>
    <row r="238" spans="1:10" x14ac:dyDescent="0.35">
      <c r="A238">
        <v>289</v>
      </c>
      <c r="B238">
        <v>0</v>
      </c>
      <c r="C238">
        <v>0</v>
      </c>
      <c r="D238" s="2" t="s">
        <v>448</v>
      </c>
      <c r="E238" s="2" t="s">
        <v>449</v>
      </c>
      <c r="F238" s="2"/>
      <c r="G238" t="str">
        <f>VLOOKUP(B238,Dictionary!$A$2:$B$20,2,FALSE)</f>
        <v xml:space="preserve">VALUE_TYPE_CONST </v>
      </c>
      <c r="H238" t="str">
        <f>VLOOKUP(C238,Dictionary!$D$2:$E$8,2,FALSE)</f>
        <v xml:space="preserve">VAL_SUBTYPE_STR </v>
      </c>
      <c r="I238" t="str">
        <f t="shared" si="6"/>
        <v>Insert into UFMT_VALUE (VALUE_ID, VALUE_TYPE, VALUE_SUBTYPE, VALUE, DESCRIPTION) Values ('289', '0', '0', '20', 'Const, iBSM F32 for USONVISA');</v>
      </c>
      <c r="J238" t="str">
        <f t="shared" si="7"/>
        <v>Update UFMT_VALUE Set (VALUE_TYPE, VALUE_SUBTYPE, VALUE, DESCRIPTION) = ( Select '0', '0', '20', 'Const, iBSM F32 for USONVISA' from DUAL) WHERE VALUE_ID = '289';</v>
      </c>
    </row>
    <row r="239" spans="1:10" x14ac:dyDescent="0.35">
      <c r="A239">
        <v>290</v>
      </c>
      <c r="B239">
        <v>3</v>
      </c>
      <c r="C239">
        <v>0</v>
      </c>
      <c r="D239" s="2" t="s">
        <v>450</v>
      </c>
      <c r="E239" s="2" t="s">
        <v>451</v>
      </c>
      <c r="F239" s="2"/>
      <c r="G239" t="str">
        <f>VLOOKUP(B239,Dictionary!$A$2:$B$20,2,FALSE)</f>
        <v xml:space="preserve">VALUE_TYPE_COMPLEX </v>
      </c>
      <c r="H239" t="str">
        <f>VLOOKUP(C239,Dictionary!$D$2:$E$8,2,FALSE)</f>
        <v xml:space="preserve">VAL_SUBTYPE_STR </v>
      </c>
      <c r="I239" t="str">
        <f t="shared" si="6"/>
        <v>Insert into UFMT_VALUE (VALUE_ID, VALUE_TYPE, VALUE_SUBTYPE, VALUE, DESCRIPTION) Values ('290', '3', '0', '27:127', 'Comp, iBSM Channel ID');</v>
      </c>
      <c r="J239" t="str">
        <f t="shared" si="7"/>
        <v>Update UFMT_VALUE Set (VALUE_TYPE, VALUE_SUBTYPE, VALUE, DESCRIPTION) = ( Select '3', '0', '27:127', 'Comp, iBSM Channel ID' from DUAL) WHERE VALUE_ID = '290';</v>
      </c>
    </row>
    <row r="240" spans="1:10" x14ac:dyDescent="0.35">
      <c r="A240">
        <v>291</v>
      </c>
      <c r="B240">
        <v>3</v>
      </c>
      <c r="C240">
        <v>0</v>
      </c>
      <c r="D240" s="2" t="s">
        <v>452</v>
      </c>
      <c r="E240" s="2" t="s">
        <v>453</v>
      </c>
      <c r="F240" s="2"/>
      <c r="G240" t="str">
        <f>VLOOKUP(B240,Dictionary!$A$2:$B$20,2,FALSE)</f>
        <v xml:space="preserve">VALUE_TYPE_COMPLEX </v>
      </c>
      <c r="H240" t="str">
        <f>VLOOKUP(C240,Dictionary!$D$2:$E$8,2,FALSE)</f>
        <v xml:space="preserve">VAL_SUBTYPE_STR </v>
      </c>
      <c r="I240" t="str">
        <f t="shared" si="6"/>
        <v>Insert into UFMT_VALUE (VALUE_ID, VALUE_TYPE, VALUE_SUBTYPE, VALUE, DESCRIPTION) Values ('291', '3', '0', '61:128', 'Comp, iBSM Network Code');</v>
      </c>
      <c r="J240" t="str">
        <f t="shared" si="7"/>
        <v>Update UFMT_VALUE Set (VALUE_TYPE, VALUE_SUBTYPE, VALUE, DESCRIPTION) = ( Select '3', '0', '61:128', 'Comp, iBSM Network Code' from DUAL) WHERE VALUE_ID = '291';</v>
      </c>
    </row>
    <row r="241" spans="1:10" x14ac:dyDescent="0.35">
      <c r="A241">
        <v>292</v>
      </c>
      <c r="B241">
        <v>3</v>
      </c>
      <c r="C241">
        <v>0</v>
      </c>
      <c r="D241" s="2" t="s">
        <v>454</v>
      </c>
      <c r="E241" s="2" t="s">
        <v>455</v>
      </c>
      <c r="F241" s="2"/>
      <c r="G241" t="str">
        <f>VLOOKUP(B241,Dictionary!$A$2:$B$20,2,FALSE)</f>
        <v xml:space="preserve">VALUE_TYPE_COMPLEX </v>
      </c>
      <c r="H241" t="str">
        <f>VLOOKUP(C241,Dictionary!$D$2:$E$8,2,FALSE)</f>
        <v xml:space="preserve">VAL_SUBTYPE_STR </v>
      </c>
      <c r="I241" t="str">
        <f t="shared" si="6"/>
        <v>Insert into UFMT_VALUE (VALUE_ID, VALUE_TYPE, VALUE_SUBTYPE, VALUE, DESCRIPTION) Values ('292', '3', '0', '174:129', 'Comp, iBSM Issuer Code');</v>
      </c>
      <c r="J241" t="str">
        <f t="shared" si="7"/>
        <v>Update UFMT_VALUE Set (VALUE_TYPE, VALUE_SUBTYPE, VALUE, DESCRIPTION) = ( Select '3', '0', '174:129', 'Comp, iBSM Issuer Code' from DUAL) WHERE VALUE_ID = '292';</v>
      </c>
    </row>
    <row r="242" spans="1:10" x14ac:dyDescent="0.35">
      <c r="A242">
        <v>293</v>
      </c>
      <c r="B242">
        <v>3</v>
      </c>
      <c r="C242">
        <v>0</v>
      </c>
      <c r="D242" s="2" t="s">
        <v>456</v>
      </c>
      <c r="E242" s="2" t="s">
        <v>457</v>
      </c>
      <c r="F242" s="2"/>
      <c r="G242" t="str">
        <f>VLOOKUP(B242,Dictionary!$A$2:$B$20,2,FALSE)</f>
        <v xml:space="preserve">VALUE_TYPE_COMPLEX </v>
      </c>
      <c r="H242" t="str">
        <f>VLOOKUP(C242,Dictionary!$D$2:$E$8,2,FALSE)</f>
        <v xml:space="preserve">VAL_SUBTYPE_STR </v>
      </c>
      <c r="I242" t="str">
        <f t="shared" si="6"/>
        <v>Insert into UFMT_VALUE (VALUE_ID, VALUE_TYPE, VALUE_SUBTYPE, VALUE, DESCRIPTION) Values ('293', '3', '0', '363:165', 'Comp, iBSM Tran Code');</v>
      </c>
      <c r="J242" t="str">
        <f t="shared" si="7"/>
        <v>Update UFMT_VALUE Set (VALUE_TYPE, VALUE_SUBTYPE, VALUE, DESCRIPTION) = ( Select '3', '0', '363:165', 'Comp, iBSM Tran Code' from DUAL) WHERE VALUE_ID = '293';</v>
      </c>
    </row>
    <row r="243" spans="1:10" x14ac:dyDescent="0.35">
      <c r="A243">
        <v>294</v>
      </c>
      <c r="B243">
        <v>0</v>
      </c>
      <c r="C243">
        <v>0</v>
      </c>
      <c r="D243" s="2" t="s">
        <v>458</v>
      </c>
      <c r="E243" s="2" t="s">
        <v>459</v>
      </c>
      <c r="F243" s="2"/>
      <c r="G243" t="str">
        <f>VLOOKUP(B243,Dictionary!$A$2:$B$20,2,FALSE)</f>
        <v xml:space="preserve">VALUE_TYPE_CONST </v>
      </c>
      <c r="H243" t="str">
        <f>VLOOKUP(C243,Dictionary!$D$2:$E$8,2,FALSE)</f>
        <v xml:space="preserve">VAL_SUBTYPE_STR </v>
      </c>
      <c r="I243" t="str">
        <f t="shared" si="6"/>
        <v>Insert into UFMT_VALUE (VALUE_ID, VALUE_TYPE, VALUE_SUBTYPE, VALUE, DESCRIPTION) Values ('294', '0', '0', 'NULL', 'Const, iBSM ExtraData (default)');</v>
      </c>
      <c r="J243" t="str">
        <f t="shared" si="7"/>
        <v>Update UFMT_VALUE Set (VALUE_TYPE, VALUE_SUBTYPE, VALUE, DESCRIPTION) = ( Select '0', '0', 'NULL', 'Const, iBSM ExtraData (default)' from DUAL) WHERE VALUE_ID = '294';</v>
      </c>
    </row>
    <row r="244" spans="1:10" x14ac:dyDescent="0.35">
      <c r="A244">
        <v>295</v>
      </c>
      <c r="B244">
        <v>3</v>
      </c>
      <c r="C244">
        <v>0</v>
      </c>
      <c r="D244" s="2" t="s">
        <v>460</v>
      </c>
      <c r="E244" s="2" t="s">
        <v>461</v>
      </c>
      <c r="F244" s="2"/>
      <c r="G244" t="str">
        <f>VLOOKUP(B244,Dictionary!$A$2:$B$20,2,FALSE)</f>
        <v xml:space="preserve">VALUE_TYPE_COMPLEX </v>
      </c>
      <c r="H244" t="str">
        <f>VLOOKUP(C244,Dictionary!$D$2:$E$8,2,FALSE)</f>
        <v xml:space="preserve">VAL_SUBTYPE_STR </v>
      </c>
      <c r="I244" t="str">
        <f t="shared" si="6"/>
        <v>Insert into UFMT_VALUE (VALUE_ID, VALUE_TYPE, VALUE_SUBTYPE, VALUE, DESCRIPTION) Values ('295', '3', '0', ',293,291,292,290,294', 'Comp, iBSM Charge code criteria');</v>
      </c>
      <c r="J244" t="str">
        <f t="shared" si="7"/>
        <v>Update UFMT_VALUE Set (VALUE_TYPE, VALUE_SUBTYPE, VALUE, DESCRIPTION) = ( Select '3', '0', ',293,291,292,290,294', 'Comp, iBSM Charge code criteria' from DUAL) WHERE VALUE_ID = '295';</v>
      </c>
    </row>
    <row r="245" spans="1:10" x14ac:dyDescent="0.35">
      <c r="A245">
        <v>296</v>
      </c>
      <c r="B245">
        <v>0</v>
      </c>
      <c r="C245">
        <v>0</v>
      </c>
      <c r="D245" s="2" t="s">
        <v>462</v>
      </c>
      <c r="E245" s="2" t="s">
        <v>463</v>
      </c>
      <c r="F245" s="2"/>
      <c r="G245" t="str">
        <f>VLOOKUP(B245,Dictionary!$A$2:$B$20,2,FALSE)</f>
        <v xml:space="preserve">VALUE_TYPE_CONST </v>
      </c>
      <c r="H245" t="str">
        <f>VLOOKUP(C245,Dictionary!$D$2:$E$8,2,FALSE)</f>
        <v xml:space="preserve">VAL_SUBTYPE_STR </v>
      </c>
      <c r="I245" t="str">
        <f t="shared" si="6"/>
        <v>Insert into UFMT_VALUE (VALUE_ID, VALUE_TYPE, VALUE_SUBTYPE, VALUE, DESCRIPTION) Values ('296', '0', '0', '90021001', 'Const, acq_inst=9002, iss_inst=1001');</v>
      </c>
      <c r="J245" t="str">
        <f t="shared" si="7"/>
        <v>Update UFMT_VALUE Set (VALUE_TYPE, VALUE_SUBTYPE, VALUE, DESCRIPTION) = ( Select '0', '0', '90021001', 'Const, acq_inst=9002, iss_inst=1001' from DUAL) WHERE VALUE_ID = '296';</v>
      </c>
    </row>
    <row r="246" spans="1:10" x14ac:dyDescent="0.35">
      <c r="A246">
        <v>297</v>
      </c>
      <c r="B246">
        <v>0</v>
      </c>
      <c r="C246">
        <v>0</v>
      </c>
      <c r="D246" s="2" t="s">
        <v>464</v>
      </c>
      <c r="E246" s="2" t="s">
        <v>465</v>
      </c>
      <c r="F246" s="2"/>
      <c r="G246" t="str">
        <f>VLOOKUP(B246,Dictionary!$A$2:$B$20,2,FALSE)</f>
        <v xml:space="preserve">VALUE_TYPE_CONST </v>
      </c>
      <c r="H246" t="str">
        <f>VLOOKUP(C246,Dictionary!$D$2:$E$8,2,FALSE)</f>
        <v xml:space="preserve">VAL_SUBTYPE_STR </v>
      </c>
      <c r="I246" t="str">
        <f t="shared" si="6"/>
        <v>Insert into UFMT_VALUE (VALUE_ID, VALUE_TYPE, VALUE_SUBTYPE, VALUE, DESCRIPTION) Values ('297', '0', '0', '451200', 'Const, iBSM F33 for US-ON-VISA');</v>
      </c>
      <c r="J246" t="str">
        <f t="shared" si="7"/>
        <v>Update UFMT_VALUE Set (VALUE_TYPE, VALUE_SUBTYPE, VALUE, DESCRIPTION) = ( Select '0', '0', '451200', 'Const, iBSM F33 for US-ON-VISA' from DUAL) WHERE VALUE_ID = '297';</v>
      </c>
    </row>
    <row r="247" spans="1:10" x14ac:dyDescent="0.35">
      <c r="A247">
        <v>298</v>
      </c>
      <c r="B247">
        <v>3</v>
      </c>
      <c r="C247">
        <v>0</v>
      </c>
      <c r="D247" s="2" t="s">
        <v>466</v>
      </c>
      <c r="E247" s="2" t="s">
        <v>467</v>
      </c>
      <c r="F247" s="2"/>
      <c r="G247" t="str">
        <f>VLOOKUP(B247,Dictionary!$A$2:$B$20,2,FALSE)</f>
        <v xml:space="preserve">VALUE_TYPE_COMPLEX </v>
      </c>
      <c r="H247" t="str">
        <f>VLOOKUP(C247,Dictionary!$D$2:$E$8,2,FALSE)</f>
        <v xml:space="preserve">VAL_SUBTYPE_STR </v>
      </c>
      <c r="I247" t="str">
        <f t="shared" si="6"/>
        <v>Insert into UFMT_VALUE (VALUE_ID, VALUE_TYPE, VALUE_SUBTYPE, VALUE, DESCRIPTION) Values ('298', '3', '0', '92:121,40:122,205:123,20:124,297:125', 'Composite, iBSM F90 for US-ON-VISA');</v>
      </c>
      <c r="J247" t="str">
        <f t="shared" si="7"/>
        <v>Update UFMT_VALUE Set (VALUE_TYPE, VALUE_SUBTYPE, VALUE, DESCRIPTION) = ( Select '3', '0', '92:121,40:122,205:123,20:124,297:125', 'Composite, iBSM F90 for US-ON-VISA' from DUAL) WHERE VALUE_ID = '298';</v>
      </c>
    </row>
    <row r="248" spans="1:10" x14ac:dyDescent="0.35">
      <c r="A248">
        <v>299</v>
      </c>
      <c r="B248">
        <v>5</v>
      </c>
      <c r="C248">
        <v>1</v>
      </c>
      <c r="D248" s="2" t="s">
        <v>394</v>
      </c>
      <c r="E248" s="2" t="s">
        <v>468</v>
      </c>
      <c r="F248" s="2"/>
      <c r="G248" t="str">
        <f>VLOOKUP(B248,Dictionary!$A$2:$B$20,2,FALSE)</f>
        <v xml:space="preserve">VALUE_TYPE_LOCAL </v>
      </c>
      <c r="H248" t="str">
        <f>VLOOKUP(C248,Dictionary!$D$2:$E$8,2,FALSE)</f>
        <v xml:space="preserve">VAL_SUBTYPE_INT </v>
      </c>
      <c r="I248" t="str">
        <f t="shared" si="6"/>
        <v>Insert into UFMT_VALUE (VALUE_ID, VALUE_TYPE, VALUE_SUBTYPE, VALUE, DESCRIPTION) Values ('299', '5', '1', '16', 'DE54, Amount type');</v>
      </c>
      <c r="J248" t="str">
        <f t="shared" si="7"/>
        <v>Update UFMT_VALUE Set (VALUE_TYPE, VALUE_SUBTYPE, VALUE, DESCRIPTION) = ( Select '5', '1', '16', 'DE54, Amount type' from DUAL) WHERE VALUE_ID = '299';</v>
      </c>
    </row>
    <row r="249" spans="1:10" x14ac:dyDescent="0.35">
      <c r="A249">
        <v>300</v>
      </c>
      <c r="B249">
        <v>5</v>
      </c>
      <c r="C249">
        <v>0</v>
      </c>
      <c r="D249" s="2" t="s">
        <v>304</v>
      </c>
      <c r="E249" t="s">
        <v>469</v>
      </c>
      <c r="G249" t="str">
        <f>VLOOKUP(B249,Dictionary!$A$2:$B$20,2,FALSE)</f>
        <v xml:space="preserve">VALUE_TYPE_LOCAL </v>
      </c>
      <c r="H249" t="str">
        <f>VLOOKUP(C249,Dictionary!$D$2:$E$8,2,FALSE)</f>
        <v xml:space="preserve">VAL_SUBTYPE_STR </v>
      </c>
      <c r="I249" t="str">
        <f t="shared" si="6"/>
        <v>Insert into UFMT_VALUE (VALUE_ID, VALUE_TYPE, VALUE_SUBTYPE, VALUE, DESCRIPTION) Values ('300', '5', '0', '17', 'DE54, Amount Sign');</v>
      </c>
      <c r="J249" t="str">
        <f t="shared" si="7"/>
        <v>Update UFMT_VALUE Set (VALUE_TYPE, VALUE_SUBTYPE, VALUE, DESCRIPTION) = ( Select '5', '0', '17', 'DE54, Amount Sign' from DUAL) WHERE VALUE_ID = '300';</v>
      </c>
    </row>
    <row r="250" spans="1:10" x14ac:dyDescent="0.35">
      <c r="A250">
        <v>301</v>
      </c>
      <c r="B250">
        <v>1</v>
      </c>
      <c r="C250">
        <v>1</v>
      </c>
      <c r="D250" s="2" t="s">
        <v>470</v>
      </c>
      <c r="E250" t="s">
        <v>471</v>
      </c>
      <c r="G250" t="str">
        <f>VLOOKUP(B250,Dictionary!$A$2:$B$20,2,FALSE)</f>
        <v xml:space="preserve">VALUE_TYPE_UMF </v>
      </c>
      <c r="H250" t="str">
        <f>VLOOKUP(C250,Dictionary!$D$2:$E$8,2,FALSE)</f>
        <v xml:space="preserve">VAL_SUBTYPE_INT </v>
      </c>
      <c r="I250" t="str">
        <f t="shared" si="6"/>
        <v>Insert into UFMT_VALUE (VALUE_ID, VALUE_TYPE, VALUE_SUBTYPE, VALUE, DESCRIPTION) Values ('301', '1', '1', '181', 'Tag, SVT_LDG_ACCT1_CUR, int');</v>
      </c>
      <c r="J250" t="str">
        <f t="shared" si="7"/>
        <v>Update UFMT_VALUE Set (VALUE_TYPE, VALUE_SUBTYPE, VALUE, DESCRIPTION) = ( Select '1', '1', '181', 'Tag, SVT_LDG_ACCT1_CUR, int' from DUAL) WHERE VALUE_ID = '301';</v>
      </c>
    </row>
    <row r="251" spans="1:10" x14ac:dyDescent="0.35">
      <c r="A251">
        <v>302</v>
      </c>
      <c r="B251">
        <v>0</v>
      </c>
      <c r="C251">
        <v>1</v>
      </c>
      <c r="D251" s="2" t="s">
        <v>12</v>
      </c>
      <c r="E251" s="2" t="s">
        <v>472</v>
      </c>
      <c r="F251" s="2"/>
      <c r="G251" t="str">
        <f>VLOOKUP(B251,Dictionary!$A$2:$B$20,2,FALSE)</f>
        <v xml:space="preserve">VALUE_TYPE_CONST </v>
      </c>
      <c r="H251" t="str">
        <f>VLOOKUP(C251,Dictionary!$D$2:$E$8,2,FALSE)</f>
        <v xml:space="preserve">VAL_SUBTYPE_INT </v>
      </c>
      <c r="I251" t="str">
        <f t="shared" si="6"/>
        <v>Insert into UFMT_VALUE (VALUE_ID, VALUE_TYPE, VALUE_SUBTYPE, VALUE, DESCRIPTION) Values ('302', '0', '1', '1', 'const, Amount type - Ledger');</v>
      </c>
      <c r="J251" t="str">
        <f t="shared" si="7"/>
        <v>Update UFMT_VALUE Set (VALUE_TYPE, VALUE_SUBTYPE, VALUE, DESCRIPTION) = ( Select '0', '1', '1', 'const, Amount type - Ledger' from DUAL) WHERE VALUE_ID = '302';</v>
      </c>
    </row>
    <row r="252" spans="1:10" x14ac:dyDescent="0.35">
      <c r="A252">
        <v>303</v>
      </c>
      <c r="B252">
        <v>0</v>
      </c>
      <c r="C252">
        <v>1</v>
      </c>
      <c r="D252" s="2" t="s">
        <v>61</v>
      </c>
      <c r="E252" s="2" t="s">
        <v>473</v>
      </c>
      <c r="F252" s="2"/>
      <c r="G252" t="str">
        <f>VLOOKUP(B252,Dictionary!$A$2:$B$20,2,FALSE)</f>
        <v xml:space="preserve">VALUE_TYPE_CONST </v>
      </c>
      <c r="H252" t="str">
        <f>VLOOKUP(C252,Dictionary!$D$2:$E$8,2,FALSE)</f>
        <v xml:space="preserve">VAL_SUBTYPE_INT </v>
      </c>
      <c r="I252" t="str">
        <f t="shared" si="6"/>
        <v>Insert into UFMT_VALUE (VALUE_ID, VALUE_TYPE, VALUE_SUBTYPE, VALUE, DESCRIPTION) Values ('303', '0', '1', '2', 'const, Amount type - Avail');</v>
      </c>
      <c r="J252" t="str">
        <f t="shared" si="7"/>
        <v>Update UFMT_VALUE Set (VALUE_TYPE, VALUE_SUBTYPE, VALUE, DESCRIPTION) = ( Select '0', '1', '2', 'const, Amount type - Avail' from DUAL) WHERE VALUE_ID = '303';</v>
      </c>
    </row>
    <row r="253" spans="1:10" x14ac:dyDescent="0.35">
      <c r="A253">
        <v>304</v>
      </c>
      <c r="B253">
        <v>8</v>
      </c>
      <c r="C253">
        <v>0</v>
      </c>
      <c r="D253" s="2" t="s">
        <v>474</v>
      </c>
      <c r="E253" s="2" t="s">
        <v>475</v>
      </c>
      <c r="F253" s="2"/>
      <c r="G253" t="str">
        <f>VLOOKUP(B253,Dictionary!$A$2:$B$20,2,FALSE)</f>
        <v>VALUE_TYPE_BITFIELD</v>
      </c>
      <c r="H253" t="str">
        <f>VLOOKUP(C253,Dictionary!$D$2:$E$8,2,FALSE)</f>
        <v xml:space="preserve">VAL_SUBTYPE_STR </v>
      </c>
      <c r="I253" t="str">
        <f t="shared" si="6"/>
        <v>Insert into UFMT_VALUE (VALUE_ID, VALUE_TYPE, VALUE_SUBTYPE, VALUE, DESCRIPTION) Values ('304', '8', '0', '305.306', 'bitfld, UMF_BITIDX_NETBAL');</v>
      </c>
      <c r="J253" t="str">
        <f t="shared" si="7"/>
        <v>Update UFMT_VALUE Set (VALUE_TYPE, VALUE_SUBTYPE, VALUE, DESCRIPTION) = ( Select '8', '0', '305.306', 'bitfld, UMF_BITIDX_NETBAL' from DUAL) WHERE VALUE_ID = '304';</v>
      </c>
    </row>
    <row r="254" spans="1:10" x14ac:dyDescent="0.35">
      <c r="A254">
        <v>305</v>
      </c>
      <c r="B254">
        <v>1</v>
      </c>
      <c r="C254">
        <v>0</v>
      </c>
      <c r="D254" s="2" t="s">
        <v>378</v>
      </c>
      <c r="E254" s="2" t="s">
        <v>476</v>
      </c>
      <c r="F254" s="2"/>
      <c r="G254" t="str">
        <f>VLOOKUP(B254,Dictionary!$A$2:$B$20,2,FALSE)</f>
        <v xml:space="preserve">VALUE_TYPE_UMF </v>
      </c>
      <c r="H254" t="str">
        <f>VLOOKUP(C254,Dictionary!$D$2:$E$8,2,FALSE)</f>
        <v xml:space="preserve">VAL_SUBTYPE_STR </v>
      </c>
      <c r="I254" t="str">
        <f t="shared" si="6"/>
        <v>Insert into UFMT_VALUE (VALUE_ID, VALUE_TYPE, VALUE_SUBTYPE, VALUE, DESCRIPTION) Values ('305', '1', '0', '13', 'Tag, SVT_FLD_FLAGS, int');</v>
      </c>
      <c r="J254" t="str">
        <f t="shared" si="7"/>
        <v>Update UFMT_VALUE Set (VALUE_TYPE, VALUE_SUBTYPE, VALUE, DESCRIPTION) = ( Select '1', '0', '13', 'Tag, SVT_FLD_FLAGS, int' from DUAL) WHERE VALUE_ID = '305';</v>
      </c>
    </row>
    <row r="255" spans="1:10" x14ac:dyDescent="0.35">
      <c r="A255">
        <v>306</v>
      </c>
      <c r="B255">
        <v>0</v>
      </c>
      <c r="C255">
        <v>1</v>
      </c>
      <c r="D255" s="2" t="s">
        <v>12</v>
      </c>
      <c r="E255" s="2" t="s">
        <v>477</v>
      </c>
      <c r="F255" s="2"/>
      <c r="G255" t="str">
        <f>VLOOKUP(B255,Dictionary!$A$2:$B$20,2,FALSE)</f>
        <v xml:space="preserve">VALUE_TYPE_CONST </v>
      </c>
      <c r="H255" t="str">
        <f>VLOOKUP(C255,Dictionary!$D$2:$E$8,2,FALSE)</f>
        <v xml:space="preserve">VAL_SUBTYPE_INT </v>
      </c>
      <c r="I255" t="str">
        <f t="shared" si="6"/>
        <v>Insert into UFMT_VALUE (VALUE_ID, VALUE_TYPE, VALUE_SUBTYPE, VALUE, DESCRIPTION) Values ('306', '0', '1', '1', 'const, bit UMF_BITIDX_NETBAL');</v>
      </c>
      <c r="J255" t="str">
        <f t="shared" si="7"/>
        <v>Update UFMT_VALUE Set (VALUE_TYPE, VALUE_SUBTYPE, VALUE, DESCRIPTION) = ( Select '0', '1', '1', 'const, bit UMF_BITIDX_NETBAL' from DUAL) WHERE VALUE_ID = '306';</v>
      </c>
    </row>
    <row r="256" spans="1:10" x14ac:dyDescent="0.35">
      <c r="A256">
        <v>307</v>
      </c>
      <c r="B256">
        <v>0</v>
      </c>
      <c r="C256">
        <v>1</v>
      </c>
      <c r="D256" s="2" t="s">
        <v>104</v>
      </c>
      <c r="E256" s="2" t="s">
        <v>478</v>
      </c>
      <c r="F256" s="2"/>
      <c r="G256" t="str">
        <f>VLOOKUP(B256,Dictionary!$A$2:$B$20,2,FALSE)</f>
        <v xml:space="preserve">VALUE_TYPE_CONST </v>
      </c>
      <c r="H256" t="str">
        <f>VLOOKUP(C256,Dictionary!$D$2:$E$8,2,FALSE)</f>
        <v xml:space="preserve">VAL_SUBTYPE_INT </v>
      </c>
      <c r="I256" t="str">
        <f t="shared" si="6"/>
        <v>Insert into UFMT_VALUE (VALUE_ID, VALUE_TYPE, VALUE_SUBTYPE, VALUE, DESCRIPTION) Values ('307', '0', '1', '3', 'const, bit UMF_BITIDX_ACCTBAL');</v>
      </c>
      <c r="J256" t="str">
        <f t="shared" si="7"/>
        <v>Update UFMT_VALUE Set (VALUE_TYPE, VALUE_SUBTYPE, VALUE, DESCRIPTION) = ( Select '0', '1', '3', 'const, bit UMF_BITIDX_ACCTBAL' from DUAL) WHERE VALUE_ID = '307';</v>
      </c>
    </row>
    <row r="257" spans="1:10" x14ac:dyDescent="0.35">
      <c r="A257">
        <v>308</v>
      </c>
      <c r="B257">
        <v>8</v>
      </c>
      <c r="C257">
        <v>0</v>
      </c>
      <c r="D257" s="2" t="s">
        <v>479</v>
      </c>
      <c r="E257" s="2" t="s">
        <v>480</v>
      </c>
      <c r="F257" s="2"/>
      <c r="G257" t="str">
        <f>VLOOKUP(B257,Dictionary!$A$2:$B$20,2,FALSE)</f>
        <v>VALUE_TYPE_BITFIELD</v>
      </c>
      <c r="H257" t="str">
        <f>VLOOKUP(C257,Dictionary!$D$2:$E$8,2,FALSE)</f>
        <v xml:space="preserve">VAL_SUBTYPE_STR </v>
      </c>
      <c r="I257" t="str">
        <f t="shared" si="6"/>
        <v>Insert into UFMT_VALUE (VALUE_ID, VALUE_TYPE, VALUE_SUBTYPE, VALUE, DESCRIPTION) Values ('308', '8', '0', '305.307', 'bitfld, UMF_BITIDX_ACCTBAL');</v>
      </c>
      <c r="J257" t="str">
        <f t="shared" si="7"/>
        <v>Update UFMT_VALUE Set (VALUE_TYPE, VALUE_SUBTYPE, VALUE, DESCRIPTION) = ( Select '8', '0', '305.307', 'bitfld, UMF_BITIDX_ACCTBAL' from DUAL) WHERE VALUE_ID = '308';</v>
      </c>
    </row>
    <row r="258" spans="1:10" x14ac:dyDescent="0.35">
      <c r="A258">
        <v>309</v>
      </c>
      <c r="B258">
        <v>4</v>
      </c>
      <c r="C258">
        <v>0</v>
      </c>
      <c r="D258" s="2" t="s">
        <v>12</v>
      </c>
      <c r="E258" s="2" t="s">
        <v>481</v>
      </c>
      <c r="F258" s="2"/>
      <c r="G258" t="str">
        <f>VLOOKUP(B258,Dictionary!$A$2:$B$20,2,FALSE)</f>
        <v xml:space="preserve">VALUE_TYPE_FMT </v>
      </c>
      <c r="H258" t="str">
        <f>VLOOKUP(C258,Dictionary!$D$2:$E$8,2,FALSE)</f>
        <v xml:space="preserve">VAL_SUBTYPE_STR </v>
      </c>
      <c r="I258" t="str">
        <f t="shared" si="6"/>
        <v>Insert into UFMT_VALUE (VALUE_ID, VALUE_TYPE, VALUE_SUBTYPE, VALUE, DESCRIPTION) Values ('309', '4', '0', '1', 'fmt, iBSM CBS Format - DE 54');</v>
      </c>
      <c r="J258" t="str">
        <f t="shared" si="7"/>
        <v>Update UFMT_VALUE Set (VALUE_TYPE, VALUE_SUBTYPE, VALUE, DESCRIPTION) = ( Select '4', '0', '1', 'fmt, iBSM CBS Format - DE 54' from DUAL) WHERE VALUE_ID = '309';</v>
      </c>
    </row>
    <row r="259" spans="1:10" x14ac:dyDescent="0.35">
      <c r="A259">
        <v>310</v>
      </c>
      <c r="B259">
        <v>4</v>
      </c>
      <c r="C259">
        <v>0</v>
      </c>
      <c r="D259" s="2" t="s">
        <v>334</v>
      </c>
      <c r="E259" s="2" t="s">
        <v>482</v>
      </c>
      <c r="F259" s="2"/>
      <c r="G259" t="str">
        <f>VLOOKUP(B259,Dictionary!$A$2:$B$20,2,FALSE)</f>
        <v xml:space="preserve">VALUE_TYPE_FMT </v>
      </c>
      <c r="H259" t="str">
        <f>VLOOKUP(C259,Dictionary!$D$2:$E$8,2,FALSE)</f>
        <v xml:space="preserve">VAL_SUBTYPE_STR </v>
      </c>
      <c r="I259" t="str">
        <f t="shared" si="6"/>
        <v>Insert into UFMT_VALUE (VALUE_ID, VALUE_TYPE, VALUE_SUBTYPE, VALUE, DESCRIPTION) Values ('310', '4', '0', '10', 'fmt, iBSM CBS Format - DE 54 sub-record');</v>
      </c>
      <c r="J259" t="str">
        <f t="shared" si="7"/>
        <v>Update UFMT_VALUE Set (VALUE_TYPE, VALUE_SUBTYPE, VALUE, DESCRIPTION) = ( Select '4', '0', '10', 'fmt, iBSM CBS Format - DE 54 sub-record' from DUAL) WHERE VALUE_ID = '310';</v>
      </c>
    </row>
    <row r="260" spans="1:10" x14ac:dyDescent="0.35">
      <c r="A260">
        <v>311</v>
      </c>
      <c r="B260">
        <v>1</v>
      </c>
      <c r="C260">
        <v>0</v>
      </c>
      <c r="D260" s="2" t="s">
        <v>483</v>
      </c>
      <c r="E260" s="2" t="s">
        <v>484</v>
      </c>
      <c r="F260" s="2"/>
      <c r="G260" t="str">
        <f>VLOOKUP(B260,Dictionary!$A$2:$B$20,2,FALSE)</f>
        <v xml:space="preserve">VALUE_TYPE_UMF </v>
      </c>
      <c r="H260" t="str">
        <f>VLOOKUP(C260,Dictionary!$D$2:$E$8,2,FALSE)</f>
        <v xml:space="preserve">VAL_SUBTYPE_STR </v>
      </c>
      <c r="I260" t="str">
        <f t="shared" ref="I260:I312" si="8">"Insert into UFMT_VALUE (VALUE_ID, VALUE_TYPE, VALUE_SUBTYPE, VALUE, DESCRIPTION) Values ('"&amp;A260&amp;"', '"&amp;B260&amp;"', '"&amp;C260&amp;"', '"&amp;D260&amp;"', '"&amp;E260&amp;"');"</f>
        <v>Insert into UFMT_VALUE (VALUE_ID, VALUE_TYPE, VALUE_SUBTYPE, VALUE, DESCRIPTION) Values ('311', '1', '0', '32', 'Tag, SVT_HSM_KEY_DATA, char');</v>
      </c>
      <c r="J260" t="str">
        <f t="shared" ref="J260:J312" si="9">"Update UFMT_VALUE Set (VALUE_TYPE, VALUE_SUBTYPE, VALUE, DESCRIPTION) = ( Select '"&amp;B260&amp;"', '"&amp;C260&amp;"', '"&amp;D260&amp;"', '"&amp;E260&amp;"' from DUAL) WHERE VALUE_ID = '"&amp;A260&amp;"';"</f>
        <v>Update UFMT_VALUE Set (VALUE_TYPE, VALUE_SUBTYPE, VALUE, DESCRIPTION) = ( Select '1', '0', '32', 'Tag, SVT_HSM_KEY_DATA, char' from DUAL) WHERE VALUE_ID = '311';</v>
      </c>
    </row>
    <row r="261" spans="1:10" x14ac:dyDescent="0.35">
      <c r="A261">
        <v>312</v>
      </c>
      <c r="B261">
        <v>0</v>
      </c>
      <c r="C261">
        <v>1</v>
      </c>
      <c r="D261" s="2" t="s">
        <v>485</v>
      </c>
      <c r="E261" s="2" t="s">
        <v>486</v>
      </c>
      <c r="F261" s="2"/>
      <c r="G261" t="str">
        <f>VLOOKUP(B261,Dictionary!$A$2:$B$20,2,FALSE)</f>
        <v xml:space="preserve">VALUE_TYPE_CONST </v>
      </c>
      <c r="H261" t="str">
        <f>VLOOKUP(C261,Dictionary!$D$2:$E$8,2,FALSE)</f>
        <v xml:space="preserve">VAL_SUBTYPE_INT </v>
      </c>
      <c r="I261" t="str">
        <f t="shared" si="8"/>
        <v>Insert into UFMT_VALUE (VALUE_ID, VALUE_TYPE, VALUE_SUBTYPE, VALUE, DESCRIPTION) Values ('312', '0', '1', '162', 'const, net code 162');</v>
      </c>
      <c r="J261" t="str">
        <f t="shared" si="9"/>
        <v>Update UFMT_VALUE Set (VALUE_TYPE, VALUE_SUBTYPE, VALUE, DESCRIPTION) = ( Select '0', '1', '162', 'const, net code 162' from DUAL) WHERE VALUE_ID = '312';</v>
      </c>
    </row>
    <row r="262" spans="1:10" x14ac:dyDescent="0.35">
      <c r="A262">
        <v>313</v>
      </c>
      <c r="B262">
        <v>0</v>
      </c>
      <c r="C262">
        <v>0</v>
      </c>
      <c r="D262" s="2" t="s">
        <v>487</v>
      </c>
      <c r="E262" s="2" t="s">
        <v>488</v>
      </c>
      <c r="F262" s="2"/>
      <c r="G262" t="str">
        <f>VLOOKUP(B262,Dictionary!$A$2:$B$20,2,FALSE)</f>
        <v xml:space="preserve">VALUE_TYPE_CONST </v>
      </c>
      <c r="H262" t="str">
        <f>VLOOKUP(C262,Dictionary!$D$2:$E$8,2,FALSE)</f>
        <v xml:space="preserve">VAL_SUBTYPE_STR </v>
      </c>
      <c r="I262" t="str">
        <f t="shared" si="8"/>
        <v>Insert into UFMT_VALUE (VALUE_ID, VALUE_TYPE, VALUE_SUBTYPE, VALUE, DESCRIPTION) Values ('313', '0', '0', '990000', 'const, Xlink F3 for PIN trx');</v>
      </c>
      <c r="J262" t="str">
        <f t="shared" si="9"/>
        <v>Update UFMT_VALUE Set (VALUE_TYPE, VALUE_SUBTYPE, VALUE, DESCRIPTION) = ( Select '0', '0', '990000', 'const, Xlink F3 for PIN trx' from DUAL) WHERE VALUE_ID = '313';</v>
      </c>
    </row>
    <row r="263" spans="1:10" x14ac:dyDescent="0.35">
      <c r="A263">
        <v>314</v>
      </c>
      <c r="B263">
        <v>0</v>
      </c>
      <c r="C263">
        <v>0</v>
      </c>
      <c r="D263" s="2" t="s">
        <v>489</v>
      </c>
      <c r="E263" s="2" t="s">
        <v>490</v>
      </c>
      <c r="F263" s="2"/>
      <c r="G263" t="str">
        <f>VLOOKUP(B263,Dictionary!$A$2:$B$20,2,FALSE)</f>
        <v xml:space="preserve">VALUE_TYPE_CONST </v>
      </c>
      <c r="H263" t="str">
        <f>VLOOKUP(C263,Dictionary!$D$2:$E$8,2,FALSE)</f>
        <v xml:space="preserve">VAL_SUBTYPE_STR </v>
      </c>
      <c r="I263" t="str">
        <f t="shared" si="8"/>
        <v>Insert into UFMT_VALUE (VALUE_ID, VALUE_TYPE, VALUE_SUBTYPE, VALUE, DESCRIPTION) Values ('314', '0', '0', '998', 'const, Xlink F33 for PIN trx');</v>
      </c>
      <c r="J263" t="str">
        <f t="shared" si="9"/>
        <v>Update UFMT_VALUE Set (VALUE_TYPE, VALUE_SUBTYPE, VALUE, DESCRIPTION) = ( Select '0', '0', '998', 'const, Xlink F33 for PIN trx' from DUAL) WHERE VALUE_ID = '314';</v>
      </c>
    </row>
    <row r="264" spans="1:10" x14ac:dyDescent="0.35">
      <c r="A264">
        <v>315</v>
      </c>
      <c r="B264">
        <v>0</v>
      </c>
      <c r="C264">
        <v>0</v>
      </c>
      <c r="D264" s="2" t="s">
        <v>248</v>
      </c>
      <c r="E264" s="2" t="s">
        <v>491</v>
      </c>
      <c r="F264" s="2"/>
      <c r="G264" t="str">
        <f>VLOOKUP(B264,Dictionary!$A$2:$B$20,2,FALSE)</f>
        <v xml:space="preserve">VALUE_TYPE_CONST </v>
      </c>
      <c r="H264" t="str">
        <f>VLOOKUP(C264,Dictionary!$D$2:$E$8,2,FALSE)</f>
        <v xml:space="preserve">VAL_SUBTYPE_STR </v>
      </c>
      <c r="I264" t="str">
        <f t="shared" si="8"/>
        <v>Insert into UFMT_VALUE (VALUE_ID, VALUE_TYPE, VALUE_SUBTYPE, VALUE, DESCRIPTION) Values ('315', '0', '0', '00000001', 'const, Xlink F41 for PIN trx');</v>
      </c>
      <c r="J264" t="str">
        <f t="shared" si="9"/>
        <v>Update UFMT_VALUE Set (VALUE_TYPE, VALUE_SUBTYPE, VALUE, DESCRIPTION) = ( Select '0', '0', '00000001', 'const, Xlink F41 for PIN trx' from DUAL) WHERE VALUE_ID = '315';</v>
      </c>
    </row>
    <row r="265" spans="1:10" x14ac:dyDescent="0.35">
      <c r="A265">
        <v>316</v>
      </c>
      <c r="B265">
        <v>0</v>
      </c>
      <c r="C265">
        <v>0</v>
      </c>
      <c r="D265" s="2" t="s">
        <v>492</v>
      </c>
      <c r="E265" s="2" t="s">
        <v>493</v>
      </c>
      <c r="F265" s="2"/>
      <c r="G265" t="str">
        <f>VLOOKUP(B265,Dictionary!$A$2:$B$20,2,FALSE)</f>
        <v xml:space="preserve">VALUE_TYPE_CONST </v>
      </c>
      <c r="H265" t="str">
        <f>VLOOKUP(C265,Dictionary!$D$2:$E$8,2,FALSE)</f>
        <v xml:space="preserve">VAL_SUBTYPE_STR </v>
      </c>
      <c r="I265" t="str">
        <f t="shared" si="8"/>
        <v>Insert into UFMT_VALUE (VALUE_ID, VALUE_TYPE, VALUE_SUBTYPE, VALUE, DESCRIPTION) Values ('316', '0', '0', 'BSM CALL CENTER', 'const, Xlink F42 for PIN trx');</v>
      </c>
      <c r="J265" t="str">
        <f t="shared" si="9"/>
        <v>Update UFMT_VALUE Set (VALUE_TYPE, VALUE_SUBTYPE, VALUE, DESCRIPTION) = ( Select '0', '0', 'BSM CALL CENTER', 'const, Xlink F42 for PIN trx' from DUAL) WHERE VALUE_ID = '316';</v>
      </c>
    </row>
    <row r="266" spans="1:10" x14ac:dyDescent="0.35">
      <c r="A266">
        <v>317</v>
      </c>
      <c r="B266">
        <v>0</v>
      </c>
      <c r="C266">
        <v>0</v>
      </c>
      <c r="D266" s="2" t="s">
        <v>494</v>
      </c>
      <c r="E266" s="2" t="s">
        <v>495</v>
      </c>
      <c r="F266" s="2"/>
      <c r="G266" t="str">
        <f>VLOOKUP(B266,Dictionary!$A$2:$B$20,2,FALSE)</f>
        <v xml:space="preserve">VALUE_TYPE_CONST </v>
      </c>
      <c r="H266" t="str">
        <f>VLOOKUP(C266,Dictionary!$D$2:$E$8,2,FALSE)</f>
        <v xml:space="preserve">VAL_SUBTYPE_STR </v>
      </c>
      <c r="I266" t="str">
        <f t="shared" si="8"/>
        <v>Insert into UFMT_VALUE (VALUE_ID, VALUE_TYPE, VALUE_SUBTYPE, VALUE, DESCRIPTION) Values ('317', '0', '0', '550000', 'const, Xlink F3 for Card2Acct');</v>
      </c>
      <c r="J266" t="str">
        <f t="shared" si="9"/>
        <v>Update UFMT_VALUE Set (VALUE_TYPE, VALUE_SUBTYPE, VALUE, DESCRIPTION) = ( Select '0', '0', '550000', 'const, Xlink F3 for Card2Acct' from DUAL) WHERE VALUE_ID = '317';</v>
      </c>
    </row>
    <row r="267" spans="1:10" x14ac:dyDescent="0.35">
      <c r="A267">
        <v>318</v>
      </c>
      <c r="B267">
        <v>0</v>
      </c>
      <c r="C267">
        <v>0</v>
      </c>
      <c r="D267" s="2" t="s">
        <v>496</v>
      </c>
      <c r="E267" s="2" t="s">
        <v>497</v>
      </c>
      <c r="F267" s="2"/>
      <c r="G267" t="str">
        <f>VLOOKUP(B267,Dictionary!$A$2:$B$20,2,FALSE)</f>
        <v xml:space="preserve">VALUE_TYPE_CONST </v>
      </c>
      <c r="H267" t="str">
        <f>VLOOKUP(C267,Dictionary!$D$2:$E$8,2,FALSE)</f>
        <v xml:space="preserve">VAL_SUBTYPE_STR </v>
      </c>
      <c r="I267" t="str">
        <f t="shared" si="8"/>
        <v>Insert into UFMT_VALUE (VALUE_ID, VALUE_TYPE, VALUE_SUBTYPE, VALUE, DESCRIPTION) Values ('318', '0', '0', '000451', 'const, Xlink F32 for Card2Acct');</v>
      </c>
      <c r="J267" t="str">
        <f t="shared" si="9"/>
        <v>Update UFMT_VALUE Set (VALUE_TYPE, VALUE_SUBTYPE, VALUE, DESCRIPTION) = ( Select '0', '0', '000451', 'const, Xlink F32 for Card2Acct' from DUAL) WHERE VALUE_ID = '318';</v>
      </c>
    </row>
    <row r="268" spans="1:10" x14ac:dyDescent="0.35">
      <c r="A268">
        <v>319</v>
      </c>
      <c r="B268">
        <v>0</v>
      </c>
      <c r="C268">
        <v>0</v>
      </c>
      <c r="D268" s="2" t="s">
        <v>498</v>
      </c>
      <c r="E268" s="2" t="s">
        <v>499</v>
      </c>
      <c r="F268" s="2"/>
      <c r="G268" t="str">
        <f>VLOOKUP(B268,Dictionary!$A$2:$B$20,2,FALSE)</f>
        <v xml:space="preserve">VALUE_TYPE_CONST </v>
      </c>
      <c r="H268" t="str">
        <f>VLOOKUP(C268,Dictionary!$D$2:$E$8,2,FALSE)</f>
        <v xml:space="preserve">VAL_SUBTYPE_STR </v>
      </c>
      <c r="I268" t="str">
        <f t="shared" si="8"/>
        <v>Insert into UFMT_VALUE (VALUE_ID, VALUE_TYPE, VALUE_SUBTYPE, VALUE, DESCRIPTION) Values ('319', '0', '0', 'PHONEBSM', 'const, Xlink F41 for Card2Acct');</v>
      </c>
      <c r="J268" t="str">
        <f t="shared" si="9"/>
        <v>Update UFMT_VALUE Set (VALUE_TYPE, VALUE_SUBTYPE, VALUE, DESCRIPTION) = ( Select '0', '0', 'PHONEBSM', 'const, Xlink F41 for Card2Acct' from DUAL) WHERE VALUE_ID = '319';</v>
      </c>
    </row>
    <row r="269" spans="1:10" x14ac:dyDescent="0.35">
      <c r="A269">
        <v>320</v>
      </c>
      <c r="B269">
        <v>0</v>
      </c>
      <c r="C269">
        <v>0</v>
      </c>
      <c r="D269" s="2" t="s">
        <v>492</v>
      </c>
      <c r="E269" s="2" t="s">
        <v>500</v>
      </c>
      <c r="F269" s="2"/>
      <c r="G269" t="str">
        <f>VLOOKUP(B269,Dictionary!$A$2:$B$20,2,FALSE)</f>
        <v xml:space="preserve">VALUE_TYPE_CONST </v>
      </c>
      <c r="H269" t="str">
        <f>VLOOKUP(C269,Dictionary!$D$2:$E$8,2,FALSE)</f>
        <v xml:space="preserve">VAL_SUBTYPE_STR </v>
      </c>
      <c r="I269" t="str">
        <f t="shared" si="8"/>
        <v>Insert into UFMT_VALUE (VALUE_ID, VALUE_TYPE, VALUE_SUBTYPE, VALUE, DESCRIPTION) Values ('320', '0', '0', 'BSM CALL CENTER', 'const, Xlink F42 for Card2Acct');</v>
      </c>
      <c r="J269" t="str">
        <f t="shared" si="9"/>
        <v>Update UFMT_VALUE Set (VALUE_TYPE, VALUE_SUBTYPE, VALUE, DESCRIPTION) = ( Select '0', '0', 'BSM CALL CENTER', 'const, Xlink F42 for Card2Acct' from DUAL) WHERE VALUE_ID = '320';</v>
      </c>
    </row>
    <row r="270" spans="1:10" x14ac:dyDescent="0.35">
      <c r="A270">
        <v>321</v>
      </c>
      <c r="B270">
        <v>5</v>
      </c>
      <c r="C270">
        <v>0</v>
      </c>
      <c r="D270" s="2" t="s">
        <v>397</v>
      </c>
      <c r="E270" s="2" t="s">
        <v>501</v>
      </c>
      <c r="F270" s="2"/>
      <c r="G270" t="str">
        <f>VLOOKUP(B270,Dictionary!$A$2:$B$20,2,FALSE)</f>
        <v xml:space="preserve">VALUE_TYPE_LOCAL </v>
      </c>
      <c r="H270" t="str">
        <f>VLOOKUP(C270,Dictionary!$D$2:$E$8,2,FALSE)</f>
        <v xml:space="preserve">VAL_SUBTYPE_STR </v>
      </c>
      <c r="I270" t="str">
        <f t="shared" si="8"/>
        <v>Insert into UFMT_VALUE (VALUE_ID, VALUE_TYPE, VALUE_SUBTYPE, VALUE, DESCRIPTION) Values ('321', '5', '0', '18', 'Local, Xlink DE62');</v>
      </c>
      <c r="J270" t="str">
        <f t="shared" si="9"/>
        <v>Update UFMT_VALUE Set (VALUE_TYPE, VALUE_SUBTYPE, VALUE, DESCRIPTION) = ( Select '5', '0', '18', 'Local, Xlink DE62' from DUAL) WHERE VALUE_ID = '321';</v>
      </c>
    </row>
    <row r="271" spans="1:10" x14ac:dyDescent="0.35">
      <c r="A271">
        <v>322</v>
      </c>
      <c r="B271">
        <v>5</v>
      </c>
      <c r="C271">
        <v>0</v>
      </c>
      <c r="D271" s="2" t="s">
        <v>502</v>
      </c>
      <c r="E271" t="s">
        <v>503</v>
      </c>
      <c r="G271" t="str">
        <f>VLOOKUP(B271,Dictionary!$A$2:$B$20,2,FALSE)</f>
        <v xml:space="preserve">VALUE_TYPE_LOCAL </v>
      </c>
      <c r="H271" t="str">
        <f>VLOOKUP(C271,Dictionary!$D$2:$E$8,2,FALSE)</f>
        <v xml:space="preserve">VAL_SUBTYPE_STR </v>
      </c>
      <c r="I271" t="str">
        <f t="shared" si="8"/>
        <v>Insert into UFMT_VALUE (VALUE_ID, VALUE_TYPE, VALUE_SUBTYPE, VALUE, DESCRIPTION) Values ('322', '5', '0', '19', 'Local, iBSM Orig Trans Data');</v>
      </c>
      <c r="J271" t="str">
        <f t="shared" si="9"/>
        <v>Update UFMT_VALUE Set (VALUE_TYPE, VALUE_SUBTYPE, VALUE, DESCRIPTION) = ( Select '5', '0', '19', 'Local, iBSM Orig Trans Data' from DUAL) WHERE VALUE_ID = '322';</v>
      </c>
    </row>
    <row r="272" spans="1:10" x14ac:dyDescent="0.35">
      <c r="A272">
        <v>323</v>
      </c>
      <c r="B272">
        <v>0</v>
      </c>
      <c r="C272">
        <v>1</v>
      </c>
      <c r="D272" s="2" t="s">
        <v>350</v>
      </c>
      <c r="E272" t="s">
        <v>504</v>
      </c>
      <c r="G272" t="str">
        <f>VLOOKUP(B272,Dictionary!$A$2:$B$20,2,FALSE)</f>
        <v xml:space="preserve">VALUE_TYPE_CONST </v>
      </c>
      <c r="H272" t="str">
        <f>VLOOKUP(C272,Dictionary!$D$2:$E$8,2,FALSE)</f>
        <v xml:space="preserve">VAL_SUBTYPE_INT </v>
      </c>
      <c r="I272" t="str">
        <f t="shared" si="8"/>
        <v>Insert into UFMT_VALUE (VALUE_ID, VALUE_TYPE, VALUE_SUBTYPE, VALUE, DESCRIPTION) Values ('323', '0', '1', '12', 'const, bit UMF_BITIDX_PARTIAL_REV');</v>
      </c>
      <c r="J272" t="str">
        <f t="shared" si="9"/>
        <v>Update UFMT_VALUE Set (VALUE_TYPE, VALUE_SUBTYPE, VALUE, DESCRIPTION) = ( Select '0', '1', '12', 'const, bit UMF_BITIDX_PARTIAL_REV' from DUAL) WHERE VALUE_ID = '323';</v>
      </c>
    </row>
    <row r="273" spans="1:10" x14ac:dyDescent="0.35">
      <c r="A273">
        <v>324</v>
      </c>
      <c r="B273">
        <v>8</v>
      </c>
      <c r="C273">
        <v>0</v>
      </c>
      <c r="D273" s="2" t="s">
        <v>505</v>
      </c>
      <c r="E273" s="2" t="s">
        <v>506</v>
      </c>
      <c r="F273" s="2"/>
      <c r="G273" t="str">
        <f>VLOOKUP(B273,Dictionary!$A$2:$B$20,2,FALSE)</f>
        <v>VALUE_TYPE_BITFIELD</v>
      </c>
      <c r="H273" t="str">
        <f>VLOOKUP(C273,Dictionary!$D$2:$E$8,2,FALSE)</f>
        <v xml:space="preserve">VAL_SUBTYPE_STR </v>
      </c>
      <c r="I273" t="str">
        <f t="shared" si="8"/>
        <v>Insert into UFMT_VALUE (VALUE_ID, VALUE_TYPE, VALUE_SUBTYPE, VALUE, DESCRIPTION) Values ('324', '8', '0', '305.323', 'bitfld, UMF_BITIDX_PARTIAL_REV');</v>
      </c>
      <c r="J273" t="str">
        <f t="shared" si="9"/>
        <v>Update UFMT_VALUE Set (VALUE_TYPE, VALUE_SUBTYPE, VALUE, DESCRIPTION) = ( Select '8', '0', '305.323', 'bitfld, UMF_BITIDX_PARTIAL_REV' from DUAL) WHERE VALUE_ID = '324';</v>
      </c>
    </row>
    <row r="274" spans="1:10" x14ac:dyDescent="0.35">
      <c r="A274">
        <v>325</v>
      </c>
      <c r="B274">
        <v>0</v>
      </c>
      <c r="C274">
        <v>1</v>
      </c>
      <c r="D274" s="2" t="s">
        <v>507</v>
      </c>
      <c r="E274" s="2" t="s">
        <v>508</v>
      </c>
      <c r="F274" s="2"/>
      <c r="G274" t="str">
        <f>VLOOKUP(B274,Dictionary!$A$2:$B$20,2,FALSE)</f>
        <v xml:space="preserve">VALUE_TYPE_CONST </v>
      </c>
      <c r="H274" t="str">
        <f>VLOOKUP(C274,Dictionary!$D$2:$E$8,2,FALSE)</f>
        <v xml:space="preserve">VAL_SUBTYPE_INT </v>
      </c>
      <c r="I274" t="str">
        <f t="shared" si="8"/>
        <v>Insert into UFMT_VALUE (VALUE_ID, VALUE_TYPE, VALUE_SUBTYPE, VALUE, DESCRIPTION) Values ('325', '0', '1', '99', 'const, iBSM prcode for Partial/Inc rvsl');</v>
      </c>
      <c r="J274" t="str">
        <f t="shared" si="9"/>
        <v>Update UFMT_VALUE Set (VALUE_TYPE, VALUE_SUBTYPE, VALUE, DESCRIPTION) = ( Select '0', '1', '99', 'const, iBSM prcode for Partial/Inc rvsl' from DUAL) WHERE VALUE_ID = '325';</v>
      </c>
    </row>
    <row r="275" spans="1:10" x14ac:dyDescent="0.35">
      <c r="A275">
        <v>326</v>
      </c>
      <c r="B275">
        <v>3</v>
      </c>
      <c r="C275">
        <v>0</v>
      </c>
      <c r="D275" s="2" t="s">
        <v>509</v>
      </c>
      <c r="E275" s="2" t="s">
        <v>510</v>
      </c>
      <c r="F275" s="2"/>
      <c r="G275" t="str">
        <f>VLOOKUP(B275,Dictionary!$A$2:$B$20,2,FALSE)</f>
        <v xml:space="preserve">VALUE_TYPE_COMPLEX </v>
      </c>
      <c r="H275" t="str">
        <f>VLOOKUP(C275,Dictionary!$D$2:$E$8,2,FALSE)</f>
        <v xml:space="preserve">VAL_SUBTYPE_STR </v>
      </c>
      <c r="I275" t="str">
        <f t="shared" si="8"/>
        <v>Insert into UFMT_VALUE (VALUE_ID, VALUE_TYPE, VALUE_SUBTYPE, VALUE, DESCRIPTION) Values ('326', '3', '0', '325,4:2,5:2', 'Composite, iBSM F3 for Partial/Inc rvsl');</v>
      </c>
      <c r="J275" t="str">
        <f t="shared" si="9"/>
        <v>Update UFMT_VALUE Set (VALUE_TYPE, VALUE_SUBTYPE, VALUE, DESCRIPTION) = ( Select '3', '0', '325,4:2,5:2', 'Composite, iBSM F3 for Partial/Inc rvsl' from DUAL) WHERE VALUE_ID = '326';</v>
      </c>
    </row>
    <row r="276" spans="1:10" x14ac:dyDescent="0.35">
      <c r="A276">
        <v>327</v>
      </c>
      <c r="B276">
        <v>0</v>
      </c>
      <c r="C276">
        <v>1</v>
      </c>
      <c r="D276" s="2" t="s">
        <v>511</v>
      </c>
      <c r="E276" s="2" t="s">
        <v>512</v>
      </c>
      <c r="F276" s="2"/>
      <c r="G276" t="str">
        <f>VLOOKUP(B276,Dictionary!$A$2:$B$20,2,FALSE)</f>
        <v xml:space="preserve">VALUE_TYPE_CONST </v>
      </c>
      <c r="H276" t="str">
        <f>VLOOKUP(C276,Dictionary!$D$2:$E$8,2,FALSE)</f>
        <v xml:space="preserve">VAL_SUBTYPE_INT </v>
      </c>
      <c r="I276" t="str">
        <f t="shared" si="8"/>
        <v>Insert into UFMT_VALUE (VALUE_ID, VALUE_TYPE, VALUE_SUBTYPE, VALUE, DESCRIPTION) Values ('327', '0', '1', '45', 'const, bit UMF_BITIDX_INCREMENTAL_TXN');</v>
      </c>
      <c r="J276" t="str">
        <f t="shared" si="9"/>
        <v>Update UFMT_VALUE Set (VALUE_TYPE, VALUE_SUBTYPE, VALUE, DESCRIPTION) = ( Select '0', '1', '45', 'const, bit UMF_BITIDX_INCREMENTAL_TXN' from DUAL) WHERE VALUE_ID = '327';</v>
      </c>
    </row>
    <row r="277" spans="1:10" x14ac:dyDescent="0.35">
      <c r="A277" s="2">
        <v>328</v>
      </c>
      <c r="B277">
        <v>8</v>
      </c>
      <c r="C277">
        <v>0</v>
      </c>
      <c r="D277" s="2" t="s">
        <v>513</v>
      </c>
      <c r="E277" s="2" t="s">
        <v>514</v>
      </c>
      <c r="F277" s="2"/>
      <c r="G277" t="str">
        <f>VLOOKUP(B277,Dictionary!$A$2:$B$20,2,FALSE)</f>
        <v>VALUE_TYPE_BITFIELD</v>
      </c>
      <c r="H277" t="str">
        <f>VLOOKUP(C277,Dictionary!$D$2:$E$8,2,FALSE)</f>
        <v xml:space="preserve">VAL_SUBTYPE_STR </v>
      </c>
      <c r="I277" t="str">
        <f t="shared" si="8"/>
        <v>Insert into UFMT_VALUE (VALUE_ID, VALUE_TYPE, VALUE_SUBTYPE, VALUE, DESCRIPTION) Values ('328', '8', '0', '305.327', 'bitfld, UMF_BITIDX_INCREMENTAL_TXN');</v>
      </c>
      <c r="J277" t="str">
        <f t="shared" si="9"/>
        <v>Update UFMT_VALUE Set (VALUE_TYPE, VALUE_SUBTYPE, VALUE, DESCRIPTION) = ( Select '8', '0', '305.327', 'bitfld, UMF_BITIDX_INCREMENTAL_TXN' from DUAL) WHERE VALUE_ID = '328';</v>
      </c>
    </row>
    <row r="278" spans="1:10" x14ac:dyDescent="0.35">
      <c r="A278" s="2">
        <v>329</v>
      </c>
      <c r="B278">
        <v>3</v>
      </c>
      <c r="C278">
        <v>0</v>
      </c>
      <c r="D278" s="2" t="s">
        <v>515</v>
      </c>
      <c r="E278" s="2" t="s">
        <v>516</v>
      </c>
      <c r="F278" s="2"/>
      <c r="G278" t="str">
        <f>VLOOKUP(B278,Dictionary!$A$2:$B$20,2,FALSE)</f>
        <v xml:space="preserve">VALUE_TYPE_COMPLEX </v>
      </c>
      <c r="H278" t="str">
        <f>VLOOKUP(C278,Dictionary!$D$2:$E$8,2,FALSE)</f>
        <v xml:space="preserve">VAL_SUBTYPE_STR </v>
      </c>
      <c r="I278" t="str">
        <f t="shared" si="8"/>
        <v>Insert into UFMT_VALUE (VALUE_ID, VALUE_TYPE, VALUE_SUBTYPE, VALUE, DESCRIPTION) Values ('329', '3', '0', ',325,291,292,290,294', 'Comp, iBSM Charge code criteria (tc 99)');</v>
      </c>
      <c r="J278" t="str">
        <f t="shared" si="9"/>
        <v>Update UFMT_VALUE Set (VALUE_TYPE, VALUE_SUBTYPE, VALUE, DESCRIPTION) = ( Select '3', '0', ',325,291,292,290,294', 'Comp, iBSM Charge code criteria (tc 99)' from DUAL) WHERE VALUE_ID = '329';</v>
      </c>
    </row>
    <row r="279" spans="1:10" x14ac:dyDescent="0.35">
      <c r="A279" s="2">
        <v>330</v>
      </c>
      <c r="B279">
        <v>0</v>
      </c>
      <c r="C279">
        <v>0</v>
      </c>
      <c r="D279" s="2" t="s">
        <v>517</v>
      </c>
      <c r="E279" s="2" t="s">
        <v>518</v>
      </c>
      <c r="F279" s="2"/>
      <c r="G279" t="str">
        <f>VLOOKUP(B279,Dictionary!$A$2:$B$20,2,FALSE)</f>
        <v xml:space="preserve">VALUE_TYPE_CONST </v>
      </c>
      <c r="H279" t="str">
        <f>VLOOKUP(C279,Dictionary!$D$2:$E$8,2,FALSE)</f>
        <v xml:space="preserve">VAL_SUBTYPE_STR </v>
      </c>
      <c r="I279" t="str">
        <f t="shared" si="8"/>
        <v>Insert into UFMT_VALUE (VALUE_ID, VALUE_TYPE, VALUE_SUBTYPE, VALUE, DESCRIPTION) Values ('330', '0', '0', '0900', 'Const, iBSM F63 for Visa Direct');</v>
      </c>
      <c r="J279" t="str">
        <f t="shared" si="9"/>
        <v>Update UFMT_VALUE Set (VALUE_TYPE, VALUE_SUBTYPE, VALUE, DESCRIPTION) = ( Select '0', '0', '0900', 'Const, iBSM F63 for Visa Direct' from DUAL) WHERE VALUE_ID = '330';</v>
      </c>
    </row>
    <row r="280" spans="1:10" x14ac:dyDescent="0.35">
      <c r="A280" s="2">
        <v>331</v>
      </c>
      <c r="B280">
        <v>0</v>
      </c>
      <c r="C280">
        <v>1</v>
      </c>
      <c r="D280" s="2" t="s">
        <v>519</v>
      </c>
      <c r="E280" s="2" t="s">
        <v>520</v>
      </c>
      <c r="F280" s="2"/>
      <c r="G280" t="str">
        <f>VLOOKUP(B280,Dictionary!$A$2:$B$20,2,FALSE)</f>
        <v xml:space="preserve">VALUE_TYPE_CONST </v>
      </c>
      <c r="H280" t="str">
        <f>VLOOKUP(C280,Dictionary!$D$2:$E$8,2,FALSE)</f>
        <v xml:space="preserve">VAL_SUBTYPE_INT </v>
      </c>
      <c r="I280" t="str">
        <f t="shared" si="8"/>
        <v>Insert into UFMT_VALUE (VALUE_ID, VALUE_TYPE, VALUE_SUBTYPE, VALUE, DESCRIPTION) Values ('331', '0', '1', '783', 'Const, trans_type value 783');</v>
      </c>
      <c r="J280" t="str">
        <f t="shared" si="9"/>
        <v>Update UFMT_VALUE Set (VALUE_TYPE, VALUE_SUBTYPE, VALUE, DESCRIPTION) = ( Select '0', '1', '783', 'Const, trans_type value 783' from DUAL) WHERE VALUE_ID = '331';</v>
      </c>
    </row>
    <row r="281" spans="1:10" x14ac:dyDescent="0.35">
      <c r="A281" s="2">
        <v>332</v>
      </c>
      <c r="B281">
        <v>1</v>
      </c>
      <c r="C281" s="2">
        <v>0</v>
      </c>
      <c r="D281" s="2" t="s">
        <v>521</v>
      </c>
      <c r="E281" s="2" t="s">
        <v>522</v>
      </c>
      <c r="F281" s="2"/>
      <c r="G281" t="str">
        <f>VLOOKUP(B281,Dictionary!$A$2:$B$20,2,FALSE)</f>
        <v xml:space="preserve">VALUE_TYPE_UMF </v>
      </c>
      <c r="H281" t="str">
        <f>VLOOKUP(C281,Dictionary!$D$2:$E$8,2,FALSE)</f>
        <v xml:space="preserve">VAL_SUBTYPE_STR </v>
      </c>
      <c r="I281" t="str">
        <f t="shared" si="8"/>
        <v>Insert into UFMT_VALUE (VALUE_ID, VALUE_TYPE, VALUE_SUBTYPE, VALUE, DESCRIPTION) Values ('332', '1', '0', '463', 'Tag, SVT_ACCT2_OPEN');</v>
      </c>
      <c r="J281" t="str">
        <f t="shared" si="9"/>
        <v>Update UFMT_VALUE Set (VALUE_TYPE, VALUE_SUBTYPE, VALUE, DESCRIPTION) = ( Select '1', '0', '463', 'Tag, SVT_ACCT2_OPEN' from DUAL) WHERE VALUE_ID = '332';</v>
      </c>
    </row>
    <row r="282" spans="1:10" x14ac:dyDescent="0.35">
      <c r="A282" s="2">
        <v>333</v>
      </c>
      <c r="B282">
        <v>3</v>
      </c>
      <c r="C282">
        <v>0</v>
      </c>
      <c r="D282" s="2" t="s">
        <v>523</v>
      </c>
      <c r="E282" s="2" t="s">
        <v>524</v>
      </c>
      <c r="F282" s="2"/>
      <c r="G282" t="str">
        <f>VLOOKUP(B282,Dictionary!$A$2:$B$20,2,FALSE)</f>
        <v xml:space="preserve">VALUE_TYPE_COMPLEX </v>
      </c>
      <c r="H282" t="str">
        <f>VLOOKUP(C282,Dictionary!$D$2:$E$8,2,FALSE)</f>
        <v xml:space="preserve">VAL_SUBTYPE_STR </v>
      </c>
      <c r="I282" t="str">
        <f t="shared" si="8"/>
        <v>Insert into UFMT_VALUE (VALUE_ID, VALUE_TYPE, VALUE_SUBTYPE, VALUE, DESCRIPTION) Values ('333', '3', '0', ',363,61,174,334', 'Comp, TT,ACQINST,ISSINST,ISS2INST');</v>
      </c>
      <c r="J282" t="str">
        <f t="shared" si="9"/>
        <v>Update UFMT_VALUE Set (VALUE_TYPE, VALUE_SUBTYPE, VALUE, DESCRIPTION) = ( Select '3', '0', ',363,61,174,334', 'Comp, TT,ACQINST,ISSINST,ISS2INST' from DUAL) WHERE VALUE_ID = '333';</v>
      </c>
    </row>
    <row r="283" spans="1:10" x14ac:dyDescent="0.35">
      <c r="A283" s="2">
        <v>334</v>
      </c>
      <c r="B283">
        <v>1</v>
      </c>
      <c r="C283">
        <v>0</v>
      </c>
      <c r="D283" s="2" t="s">
        <v>525</v>
      </c>
      <c r="E283" s="2" t="s">
        <v>526</v>
      </c>
      <c r="F283" s="2"/>
      <c r="G283" t="str">
        <f>VLOOKUP(B283,Dictionary!$A$2:$B$20,2,FALSE)</f>
        <v xml:space="preserve">VALUE_TYPE_UMF </v>
      </c>
      <c r="H283" t="str">
        <f>VLOOKUP(C283,Dictionary!$D$2:$E$8,2,FALSE)</f>
        <v xml:space="preserve">VAL_SUBTYPE_STR </v>
      </c>
      <c r="I283" t="str">
        <f t="shared" si="8"/>
        <v>Insert into UFMT_VALUE (VALUE_ID, VALUE_TYPE, VALUE_SUBTYPE, VALUE, DESCRIPTION) Values ('334', '1', '0', '286', 'Tag, SVT_ISS2_INST');</v>
      </c>
      <c r="J283" t="str">
        <f t="shared" si="9"/>
        <v>Update UFMT_VALUE Set (VALUE_TYPE, VALUE_SUBTYPE, VALUE, DESCRIPTION) = ( Select '1', '0', '286', 'Tag, SVT_ISS2_INST' from DUAL) WHERE VALUE_ID = '334';</v>
      </c>
    </row>
    <row r="284" spans="1:10" x14ac:dyDescent="0.35">
      <c r="A284" s="2">
        <v>335</v>
      </c>
      <c r="B284">
        <v>3</v>
      </c>
      <c r="C284">
        <v>0</v>
      </c>
      <c r="D284" s="2" t="s">
        <v>527</v>
      </c>
      <c r="E284" s="2" t="s">
        <v>528</v>
      </c>
      <c r="F284" s="2"/>
      <c r="G284" t="str">
        <f>VLOOKUP(B284,Dictionary!$A$2:$B$20,2,FALSE)</f>
        <v xml:space="preserve">VALUE_TYPE_COMPLEX </v>
      </c>
      <c r="H284" t="str">
        <f>VLOOKUP(C284,Dictionary!$D$2:$E$8,2,FALSE)</f>
        <v xml:space="preserve">VAL_SUBTYPE_STR </v>
      </c>
      <c r="I284" t="str">
        <f t="shared" si="8"/>
        <v>Insert into UFMT_VALUE (VALUE_ID, VALUE_TYPE, VALUE_SUBTYPE, VALUE, DESCRIPTION) Values ('335', '3', '0', '333:143', 'Comp, iBSM F63 w mapping');</v>
      </c>
      <c r="J284" t="str">
        <f t="shared" si="9"/>
        <v>Update UFMT_VALUE Set (VALUE_TYPE, VALUE_SUBTYPE, VALUE, DESCRIPTION) = ( Select '3', '0', '333:143', 'Comp, iBSM F63 w mapping' from DUAL) WHERE VALUE_ID = '335';</v>
      </c>
    </row>
    <row r="285" spans="1:10" x14ac:dyDescent="0.35">
      <c r="A285" s="2">
        <v>336</v>
      </c>
      <c r="B285">
        <v>3</v>
      </c>
      <c r="C285">
        <v>0</v>
      </c>
      <c r="D285" s="2" t="s">
        <v>529</v>
      </c>
      <c r="E285" s="2" t="s">
        <v>530</v>
      </c>
      <c r="F285" s="2"/>
      <c r="G285" t="str">
        <f>VLOOKUP(B285,Dictionary!$A$2:$B$20,2,FALSE)</f>
        <v xml:space="preserve">VALUE_TYPE_COMPLEX </v>
      </c>
      <c r="H285" t="str">
        <f>VLOOKUP(C285,Dictionary!$D$2:$E$8,2,FALSE)</f>
        <v xml:space="preserve">VAL_SUBTYPE_STR </v>
      </c>
      <c r="I285" t="str">
        <f t="shared" si="8"/>
        <v>Insert into UFMT_VALUE (VALUE_ID, VALUE_TYPE, VALUE_SUBTYPE, VALUE, DESCRIPTION) Values ('336', '3', '0', '333:144', 'Comp, iBSM F104 w mapping');</v>
      </c>
      <c r="J285" t="str">
        <f t="shared" si="9"/>
        <v>Update UFMT_VALUE Set (VALUE_TYPE, VALUE_SUBTYPE, VALUE, DESCRIPTION) = ( Select '3', '0', '333:144', 'Comp, iBSM F104 w mapping' from DUAL) WHERE VALUE_ID = '336';</v>
      </c>
    </row>
    <row r="286" spans="1:10" x14ac:dyDescent="0.35">
      <c r="A286" s="2">
        <v>337</v>
      </c>
      <c r="B286">
        <v>3</v>
      </c>
      <c r="C286">
        <v>0</v>
      </c>
      <c r="D286" s="2" t="s">
        <v>531</v>
      </c>
      <c r="E286" s="2" t="s">
        <v>532</v>
      </c>
      <c r="F286" s="2"/>
      <c r="G286" t="str">
        <f>VLOOKUP(B286,Dictionary!$A$2:$B$20,2,FALSE)</f>
        <v xml:space="preserve">VALUE_TYPE_COMPLEX </v>
      </c>
      <c r="H286" t="str">
        <f>VLOOKUP(C286,Dictionary!$D$2:$E$8,2,FALSE)</f>
        <v xml:space="preserve">VAL_SUBTYPE_STR </v>
      </c>
      <c r="I286" t="str">
        <f t="shared" si="8"/>
        <v>Insert into UFMT_VALUE (VALUE_ID, VALUE_TYPE, VALUE_SUBTYPE, VALUE, DESCRIPTION) Values ('337', '3', '0', '333:145', 'Comp, iBSM F125 w mapping');</v>
      </c>
      <c r="J286" t="str">
        <f t="shared" si="9"/>
        <v>Update UFMT_VALUE Set (VALUE_TYPE, VALUE_SUBTYPE, VALUE, DESCRIPTION) = ( Select '3', '0', '333:145', 'Comp, iBSM F125 w mapping' from DUAL) WHERE VALUE_ID = '337';</v>
      </c>
    </row>
    <row r="287" spans="1:10" x14ac:dyDescent="0.35">
      <c r="A287" s="2">
        <v>338</v>
      </c>
      <c r="B287">
        <v>3</v>
      </c>
      <c r="C287">
        <v>0</v>
      </c>
      <c r="D287" s="2" t="s">
        <v>533</v>
      </c>
      <c r="E287" s="2" t="s">
        <v>534</v>
      </c>
      <c r="F287" s="2"/>
      <c r="G287" t="str">
        <f>VLOOKUP(B287,Dictionary!$A$2:$B$20,2,FALSE)</f>
        <v xml:space="preserve">VALUE_TYPE_COMPLEX </v>
      </c>
      <c r="H287" t="str">
        <f>VLOOKUP(C287,Dictionary!$D$2:$E$8,2,FALSE)</f>
        <v xml:space="preserve">VAL_SUBTYPE_STR </v>
      </c>
      <c r="I287" t="str">
        <f t="shared" si="8"/>
        <v>Insert into UFMT_VALUE (VALUE_ID, VALUE_TYPE, VALUE_SUBTYPE, VALUE, DESCRIPTION) Values ('338', '3', '0', '333:146', 'Comp, iBSM F126 w mapping');</v>
      </c>
      <c r="J287" t="str">
        <f t="shared" si="9"/>
        <v>Update UFMT_VALUE Set (VALUE_TYPE, VALUE_SUBTYPE, VALUE, DESCRIPTION) = ( Select '3', '0', '333:146', 'Comp, iBSM F126 w mapping' from DUAL) WHERE VALUE_ID = '338';</v>
      </c>
    </row>
    <row r="288" spans="1:10" x14ac:dyDescent="0.35">
      <c r="A288" s="2">
        <v>339</v>
      </c>
      <c r="B288">
        <v>3</v>
      </c>
      <c r="C288">
        <v>0</v>
      </c>
      <c r="D288" s="2" t="s">
        <v>535</v>
      </c>
      <c r="E288" s="2" t="s">
        <v>536</v>
      </c>
      <c r="F288" s="2"/>
      <c r="G288" t="str">
        <f>VLOOKUP(B288,Dictionary!$A$2:$B$20,2,FALSE)</f>
        <v xml:space="preserve">VALUE_TYPE_COMPLEX </v>
      </c>
      <c r="H288" t="str">
        <f>VLOOKUP(C288,Dictionary!$D$2:$E$8,2,FALSE)</f>
        <v xml:space="preserve">VAL_SUBTYPE_STR </v>
      </c>
      <c r="I288" t="str">
        <f t="shared" si="8"/>
        <v>Insert into UFMT_VALUE (VALUE_ID, VALUE_TYPE, VALUE_SUBTYPE, VALUE, DESCRIPTION) Values ('339', '3', '0', '333:147', 'Comp, iBSM F127 w mapping');</v>
      </c>
      <c r="J288" t="str">
        <f t="shared" si="9"/>
        <v>Update UFMT_VALUE Set (VALUE_TYPE, VALUE_SUBTYPE, VALUE, DESCRIPTION) = ( Select '3', '0', '333:147', 'Comp, iBSM F127 w mapping' from DUAL) WHERE VALUE_ID = '339';</v>
      </c>
    </row>
    <row r="289" spans="1:10" x14ac:dyDescent="0.35">
      <c r="A289" s="2">
        <v>340</v>
      </c>
      <c r="B289">
        <v>2</v>
      </c>
      <c r="C289">
        <v>0</v>
      </c>
      <c r="D289" s="2" t="s">
        <v>336</v>
      </c>
      <c r="E289" s="2" t="s">
        <v>537</v>
      </c>
      <c r="F289" s="2"/>
      <c r="G289" t="str">
        <f>VLOOKUP(B289,Dictionary!$A$2:$B$20,2,FALSE)</f>
        <v xml:space="preserve">VALUE_TYPE_PMT </v>
      </c>
      <c r="H289" t="str">
        <f>VLOOKUP(C289,Dictionary!$D$2:$E$8,2,FALSE)</f>
        <v xml:space="preserve">VAL_SUBTYPE_STR </v>
      </c>
      <c r="I289" t="str">
        <f t="shared" si="8"/>
        <v>Insert into UFMT_VALUE (VALUE_ID, VALUE_TYPE, VALUE_SUBTYPE, VALUE, DESCRIPTION) Values ('340', '2', '0', '11', 'PMT_AUTHCODE');</v>
      </c>
      <c r="J289" t="str">
        <f t="shared" si="9"/>
        <v>Update UFMT_VALUE Set (VALUE_TYPE, VALUE_SUBTYPE, VALUE, DESCRIPTION) = ( Select '2', '0', '11', 'PMT_AUTHCODE' from DUAL) WHERE VALUE_ID = '340';</v>
      </c>
    </row>
    <row r="290" spans="1:10" x14ac:dyDescent="0.35">
      <c r="A290" s="2">
        <v>341</v>
      </c>
      <c r="B290">
        <v>0</v>
      </c>
      <c r="C290">
        <v>1</v>
      </c>
      <c r="D290" s="2" t="s">
        <v>215</v>
      </c>
      <c r="E290" s="2" t="s">
        <v>538</v>
      </c>
      <c r="F290" s="2"/>
      <c r="G290" t="str">
        <f>VLOOKUP(B290,Dictionary!$A$2:$B$20,2,FALSE)</f>
        <v xml:space="preserve">VALUE_TYPE_CONST </v>
      </c>
      <c r="H290" t="str">
        <f>VLOOKUP(C290,Dictionary!$D$2:$E$8,2,FALSE)</f>
        <v xml:space="preserve">VAL_SUBTYPE_INT </v>
      </c>
      <c r="I290" t="str">
        <f t="shared" si="8"/>
        <v>Insert into UFMT_VALUE (VALUE_ID, VALUE_TYPE, VALUE_SUBTYPE, VALUE, DESCRIPTION) Values ('341', '0', '1', '205', 'Const, value_id 205');</v>
      </c>
      <c r="J290" t="str">
        <f t="shared" si="9"/>
        <v>Update UFMT_VALUE Set (VALUE_TYPE, VALUE_SUBTYPE, VALUE, DESCRIPTION) = ( Select '0', '1', '205', 'Const, value_id 205' from DUAL) WHERE VALUE_ID = '341';</v>
      </c>
    </row>
    <row r="291" spans="1:10" x14ac:dyDescent="0.35">
      <c r="A291" s="2">
        <v>342</v>
      </c>
      <c r="B291">
        <v>3</v>
      </c>
      <c r="C291" s="2">
        <v>0</v>
      </c>
      <c r="D291" s="2" t="s">
        <v>539</v>
      </c>
      <c r="E291" s="2" t="s">
        <v>540</v>
      </c>
      <c r="F291" s="2"/>
      <c r="G291" t="str">
        <f>VLOOKUP(B291,Dictionary!$A$2:$B$20,2,FALSE)</f>
        <v xml:space="preserve">VALUE_TYPE_COMPLEX </v>
      </c>
      <c r="H291" t="str">
        <f>VLOOKUP(C291,Dictionary!$D$2:$E$8,2,FALSE)</f>
        <v xml:space="preserve">VAL_SUBTYPE_STR </v>
      </c>
      <c r="I291" t="str">
        <f t="shared" si="8"/>
        <v>Insert into UFMT_VALUE (VALUE_ID, VALUE_TYPE, VALUE_SUBTYPE, VALUE, DESCRIPTION) Values ('342', '3', '0', '341:154', 'Comp, orig value_id 205');</v>
      </c>
      <c r="J291" t="str">
        <f t="shared" si="9"/>
        <v>Update UFMT_VALUE Set (VALUE_TYPE, VALUE_SUBTYPE, VALUE, DESCRIPTION) = ( Select '3', '0', '341:154', 'Comp, orig value_id 205' from DUAL) WHERE VALUE_ID = '342';</v>
      </c>
    </row>
    <row r="292" spans="1:10" x14ac:dyDescent="0.35">
      <c r="A292" s="2">
        <v>343</v>
      </c>
      <c r="B292" s="2">
        <v>3</v>
      </c>
      <c r="C292" s="2">
        <v>0</v>
      </c>
      <c r="D292" s="2" t="s">
        <v>541</v>
      </c>
      <c r="E292" s="2" t="s">
        <v>176</v>
      </c>
      <c r="F292" s="2"/>
      <c r="G292" t="str">
        <f>VLOOKUP(B292,Dictionary!$A$2:$B$20,2,FALSE)</f>
        <v xml:space="preserve">VALUE_TYPE_COMPLEX </v>
      </c>
      <c r="H292" t="str">
        <f>VLOOKUP(C292,Dictionary!$D$2:$E$8,2,FALSE)</f>
        <v xml:space="preserve">VAL_SUBTYPE_STR </v>
      </c>
      <c r="I292" t="str">
        <f t="shared" si="8"/>
        <v>Insert into UFMT_VALUE (VALUE_ID, VALUE_TYPE, VALUE_SUBTYPE, VALUE, DESCRIPTION) Values ('343', '3', '0', '92:121,40:122,342:123,282:124,283:125', 'Composite, iBSM Orig data element');</v>
      </c>
      <c r="J292" t="str">
        <f t="shared" si="9"/>
        <v>Update UFMT_VALUE Set (VALUE_TYPE, VALUE_SUBTYPE, VALUE, DESCRIPTION) = ( Select '3', '0', '92:121,40:122,342:123,282:124,283:125', 'Composite, iBSM Orig data element' from DUAL) WHERE VALUE_ID = '343';</v>
      </c>
    </row>
    <row r="293" spans="1:10" x14ac:dyDescent="0.35">
      <c r="A293" s="2">
        <v>344</v>
      </c>
      <c r="B293">
        <v>3</v>
      </c>
      <c r="C293">
        <v>0</v>
      </c>
      <c r="D293" s="2" t="s">
        <v>542</v>
      </c>
      <c r="E293" s="2" t="s">
        <v>543</v>
      </c>
      <c r="F293" s="2"/>
      <c r="G293" t="str">
        <f>VLOOKUP(B293,Dictionary!$A$2:$B$20,2,FALSE)</f>
        <v xml:space="preserve">VALUE_TYPE_COMPLEX </v>
      </c>
      <c r="H293" t="str">
        <f>VLOOKUP(C293,Dictionary!$D$2:$E$8,2,FALSE)</f>
        <v xml:space="preserve">VAL_SUBTYPE_STR </v>
      </c>
      <c r="I293" t="str">
        <f t="shared" si="8"/>
        <v>Insert into UFMT_VALUE (VALUE_ID, VALUE_TYPE, VALUE_SUBTYPE, VALUE, DESCRIPTION) Values ('344', '3', '0', '92:121,40:122,342:123,20:124,297:125', 'Composite, iBSM OrigData USONVISA');</v>
      </c>
      <c r="J293" t="str">
        <f t="shared" si="9"/>
        <v>Update UFMT_VALUE Set (VALUE_TYPE, VALUE_SUBTYPE, VALUE, DESCRIPTION) = ( Select '3', '0', '92:121,40:122,342:123,20:124,297:125', 'Composite, iBSM OrigData USONVISA' from DUAL) WHERE VALUE_ID = '344';</v>
      </c>
    </row>
    <row r="294" spans="1:10" x14ac:dyDescent="0.35">
      <c r="A294" s="2">
        <v>345</v>
      </c>
      <c r="B294">
        <v>0</v>
      </c>
      <c r="C294">
        <v>1</v>
      </c>
      <c r="D294" s="2" t="s">
        <v>65</v>
      </c>
      <c r="E294" s="2" t="s">
        <v>544</v>
      </c>
      <c r="F294" s="2"/>
      <c r="G294" t="str">
        <f>VLOOKUP(B294,Dictionary!$A$2:$B$20,2,FALSE)</f>
        <v xml:space="preserve">VALUE_TYPE_CONST </v>
      </c>
      <c r="H294" t="str">
        <f>VLOOKUP(C294,Dictionary!$D$2:$E$8,2,FALSE)</f>
        <v xml:space="preserve">VAL_SUBTYPE_INT </v>
      </c>
      <c r="I294" t="str">
        <f t="shared" si="8"/>
        <v>Insert into UFMT_VALUE (VALUE_ID, VALUE_TYPE, VALUE_SUBTYPE, VALUE, DESCRIPTION) Values ('345', '0', '1', '36', 'Const, value_id 36');</v>
      </c>
      <c r="J294" t="str">
        <f t="shared" si="9"/>
        <v>Update UFMT_VALUE Set (VALUE_TYPE, VALUE_SUBTYPE, VALUE, DESCRIPTION) = ( Select '0', '1', '36', 'Const, value_id 36' from DUAL) WHERE VALUE_ID = '345';</v>
      </c>
    </row>
    <row r="295" spans="1:10" x14ac:dyDescent="0.35">
      <c r="A295" s="2">
        <v>346</v>
      </c>
      <c r="B295">
        <v>3</v>
      </c>
      <c r="C295" s="2">
        <v>0</v>
      </c>
      <c r="D295" s="2" t="s">
        <v>545</v>
      </c>
      <c r="E295" s="2" t="s">
        <v>546</v>
      </c>
      <c r="F295" s="2"/>
      <c r="G295" t="str">
        <f>VLOOKUP(B295,Dictionary!$A$2:$B$20,2,FALSE)</f>
        <v xml:space="preserve">VALUE_TYPE_COMPLEX </v>
      </c>
      <c r="H295" t="str">
        <f>VLOOKUP(C295,Dictionary!$D$2:$E$8,2,FALSE)</f>
        <v xml:space="preserve">VAL_SUBTYPE_STR </v>
      </c>
      <c r="I295" t="str">
        <f t="shared" si="8"/>
        <v>Insert into UFMT_VALUE (VALUE_ID, VALUE_TYPE, VALUE_SUBTYPE, VALUE, DESCRIPTION) Values ('346', '3', '0', '345:154', 'Comp, orig SVT_ACCT1_NO');</v>
      </c>
      <c r="J295" t="str">
        <f t="shared" si="9"/>
        <v>Update UFMT_VALUE Set (VALUE_TYPE, VALUE_SUBTYPE, VALUE, DESCRIPTION) = ( Select '3', '0', '345:154', 'Comp, orig SVT_ACCT1_NO' from DUAL) WHERE VALUE_ID = '346';</v>
      </c>
    </row>
    <row r="296" spans="1:10" x14ac:dyDescent="0.35">
      <c r="A296" s="2">
        <v>347</v>
      </c>
      <c r="B296" s="2">
        <v>0</v>
      </c>
      <c r="C296" s="2">
        <v>0</v>
      </c>
      <c r="D296" s="2" t="s">
        <v>547</v>
      </c>
      <c r="E296" s="2" t="s">
        <v>548</v>
      </c>
      <c r="F296" s="2"/>
      <c r="G296" t="str">
        <f>VLOOKUP(B296,Dictionary!$A$2:$B$20,2,FALSE)</f>
        <v xml:space="preserve">VALUE_TYPE_CONST </v>
      </c>
      <c r="H296" t="str">
        <f>VLOOKUP(C296,Dictionary!$D$2:$E$8,2,FALSE)</f>
        <v xml:space="preserve">VAL_SUBTYPE_STR </v>
      </c>
      <c r="I296" t="str">
        <f t="shared" si="8"/>
        <v>Insert into UFMT_VALUE (VALUE_ID, VALUE_TYPE, VALUE_SUBTYPE, VALUE, DESCRIPTION) Values ('347', '0', '0', '749', 'Const, trans_type 749');</v>
      </c>
      <c r="J296" t="str">
        <f t="shared" si="9"/>
        <v>Update UFMT_VALUE Set (VALUE_TYPE, VALUE_SUBTYPE, VALUE, DESCRIPTION) = ( Select '0', '0', '749', 'Const, trans_type 749' from DUAL) WHERE VALUE_ID = '347';</v>
      </c>
    </row>
    <row r="297" spans="1:10" x14ac:dyDescent="0.35">
      <c r="A297" s="2">
        <v>348</v>
      </c>
      <c r="B297">
        <v>0</v>
      </c>
      <c r="C297">
        <v>0</v>
      </c>
      <c r="D297" s="2" t="s">
        <v>549</v>
      </c>
      <c r="E297" s="2" t="s">
        <v>550</v>
      </c>
      <c r="F297" s="2"/>
      <c r="G297" t="str">
        <f>VLOOKUP(B297,Dictionary!$A$2:$B$20,2,FALSE)</f>
        <v xml:space="preserve">VALUE_TYPE_CONST </v>
      </c>
      <c r="H297" t="str">
        <f>VLOOKUP(C297,Dictionary!$D$2:$E$8,2,FALSE)</f>
        <v xml:space="preserve">VAL_SUBTYPE_STR </v>
      </c>
      <c r="I297" t="str">
        <f t="shared" si="8"/>
        <v>Insert into UFMT_VALUE (VALUE_ID, VALUE_TYPE, VALUE_SUBTYPE, VALUE, DESCRIPTION) Values ('348', '0', '0', '750', 'Const, trans_type 750');</v>
      </c>
      <c r="J297" t="str">
        <f t="shared" si="9"/>
        <v>Update UFMT_VALUE Set (VALUE_TYPE, VALUE_SUBTYPE, VALUE, DESCRIPTION) = ( Select '0', '0', '750', 'Const, trans_type 750' from DUAL) WHERE VALUE_ID = '348';</v>
      </c>
    </row>
    <row r="298" spans="1:10" x14ac:dyDescent="0.35">
      <c r="A298" s="2">
        <v>349</v>
      </c>
      <c r="B298">
        <v>5</v>
      </c>
      <c r="C298">
        <v>0</v>
      </c>
      <c r="D298" s="2" t="s">
        <v>448</v>
      </c>
      <c r="E298" s="2" t="s">
        <v>551</v>
      </c>
      <c r="F298" s="2"/>
      <c r="G298" t="str">
        <f>VLOOKUP(B298,Dictionary!$A$2:$B$20,2,FALSE)</f>
        <v xml:space="preserve">VALUE_TYPE_LOCAL </v>
      </c>
      <c r="H298" t="str">
        <f>VLOOKUP(C298,Dictionary!$D$2:$E$8,2,FALSE)</f>
        <v xml:space="preserve">VAL_SUBTYPE_STR </v>
      </c>
      <c r="I298" t="str">
        <f t="shared" si="8"/>
        <v>Insert into UFMT_VALUE (VALUE_ID, VALUE_TYPE, VALUE_SUBTYPE, VALUE, DESCRIPTION) Values ('349', '5', '0', '20', 'Local, CMS-TRX MsgType');</v>
      </c>
      <c r="J298" t="str">
        <f t="shared" si="9"/>
        <v>Update UFMT_VALUE Set (VALUE_TYPE, VALUE_SUBTYPE, VALUE, DESCRIPTION) = ( Select '5', '0', '20', 'Local, CMS-TRX MsgType' from DUAL) WHERE VALUE_ID = '349';</v>
      </c>
    </row>
    <row r="299" spans="1:10" x14ac:dyDescent="0.35">
      <c r="A299" s="2">
        <v>350</v>
      </c>
      <c r="B299">
        <v>5</v>
      </c>
      <c r="C299">
        <v>0</v>
      </c>
      <c r="D299" s="2" t="s">
        <v>552</v>
      </c>
      <c r="E299" t="s">
        <v>553</v>
      </c>
      <c r="G299" t="str">
        <f>VLOOKUP(B299,Dictionary!$A$2:$B$20,2,FALSE)</f>
        <v xml:space="preserve">VALUE_TYPE_LOCAL </v>
      </c>
      <c r="H299" t="str">
        <f>VLOOKUP(C299,Dictionary!$D$2:$E$8,2,FALSE)</f>
        <v xml:space="preserve">VAL_SUBTYPE_STR </v>
      </c>
      <c r="I299" t="str">
        <f t="shared" si="8"/>
        <v>Insert into UFMT_VALUE (VALUE_ID, VALUE_TYPE, VALUE_SUBTYPE, VALUE, DESCRIPTION) Values ('350', '5', '0', '21', 'Local, CMS-TRX MsgKey');</v>
      </c>
      <c r="J299" t="str">
        <f t="shared" si="9"/>
        <v>Update UFMT_VALUE Set (VALUE_TYPE, VALUE_SUBTYPE, VALUE, DESCRIPTION) = ( Select '5', '0', '21', 'Local, CMS-TRX MsgKey' from DUAL) WHERE VALUE_ID = '350';</v>
      </c>
    </row>
    <row r="300" spans="1:10" x14ac:dyDescent="0.35">
      <c r="A300" s="2">
        <v>351</v>
      </c>
      <c r="B300">
        <v>5</v>
      </c>
      <c r="C300">
        <v>1</v>
      </c>
      <c r="D300" s="2" t="s">
        <v>232</v>
      </c>
      <c r="E300" t="s">
        <v>554</v>
      </c>
      <c r="G300" t="str">
        <f>VLOOKUP(B300,Dictionary!$A$2:$B$20,2,FALSE)</f>
        <v xml:space="preserve">VALUE_TYPE_LOCAL </v>
      </c>
      <c r="H300" t="str">
        <f>VLOOKUP(C300,Dictionary!$D$2:$E$8,2,FALSE)</f>
        <v xml:space="preserve">VAL_SUBTYPE_INT </v>
      </c>
      <c r="I300" t="str">
        <f t="shared" si="8"/>
        <v>Insert into UFMT_VALUE (VALUE_ID, VALUE_TYPE, VALUE_SUBTYPE, VALUE, DESCRIPTION) Values ('351', '5', '1', '22', 'Local, CMS-TRX Channel');</v>
      </c>
      <c r="J300" t="str">
        <f t="shared" si="9"/>
        <v>Update UFMT_VALUE Set (VALUE_TYPE, VALUE_SUBTYPE, VALUE, DESCRIPTION) = ( Select '5', '1', '22', 'Local, CMS-TRX Channel' from DUAL) WHERE VALUE_ID = '351';</v>
      </c>
    </row>
    <row r="301" spans="1:10" x14ac:dyDescent="0.35">
      <c r="A301" s="2">
        <v>352</v>
      </c>
      <c r="B301">
        <v>5</v>
      </c>
      <c r="C301" s="2">
        <v>1</v>
      </c>
      <c r="D301" s="2" t="s">
        <v>555</v>
      </c>
      <c r="E301" t="s">
        <v>556</v>
      </c>
      <c r="G301" t="str">
        <f>VLOOKUP(B301,Dictionary!$A$2:$B$20,2,FALSE)</f>
        <v xml:space="preserve">VALUE_TYPE_LOCAL </v>
      </c>
      <c r="H301" t="str">
        <f>VLOOKUP(C301,Dictionary!$D$2:$E$8,2,FALSE)</f>
        <v xml:space="preserve">VAL_SUBTYPE_INT </v>
      </c>
      <c r="I301" t="str">
        <f t="shared" si="8"/>
        <v>Insert into UFMT_VALUE (VALUE_ID, VALUE_TYPE, VALUE_SUBTYPE, VALUE, DESCRIPTION) Values ('352', '5', '1', '23', 'Local, CMS-TRX ServiceCode');</v>
      </c>
      <c r="J301" t="str">
        <f t="shared" si="9"/>
        <v>Update UFMT_VALUE Set (VALUE_TYPE, VALUE_SUBTYPE, VALUE, DESCRIPTION) = ( Select '5', '1', '23', 'Local, CMS-TRX ServiceCode' from DUAL) WHERE VALUE_ID = '352';</v>
      </c>
    </row>
    <row r="302" spans="1:10" x14ac:dyDescent="0.35">
      <c r="A302" s="2">
        <v>353</v>
      </c>
      <c r="B302">
        <v>5</v>
      </c>
      <c r="C302" s="2">
        <v>1</v>
      </c>
      <c r="D302" s="2" t="s">
        <v>557</v>
      </c>
      <c r="E302" t="s">
        <v>558</v>
      </c>
      <c r="G302" t="str">
        <f>VLOOKUP(B302,Dictionary!$A$2:$B$20,2,FALSE)</f>
        <v xml:space="preserve">VALUE_TYPE_LOCAL </v>
      </c>
      <c r="H302" t="str">
        <f>VLOOKUP(C302,Dictionary!$D$2:$E$8,2,FALSE)</f>
        <v xml:space="preserve">VAL_SUBTYPE_INT </v>
      </c>
      <c r="I302" t="str">
        <f t="shared" si="8"/>
        <v>Insert into UFMT_VALUE (VALUE_ID, VALUE_TYPE, VALUE_SUBTYPE, VALUE, DESCRIPTION) Values ('353', '5', '1', '24', 'Local, CMS-TRX Reference');</v>
      </c>
      <c r="J302" t="str">
        <f t="shared" si="9"/>
        <v>Update UFMT_VALUE Set (VALUE_TYPE, VALUE_SUBTYPE, VALUE, DESCRIPTION) = ( Select '5', '1', '24', 'Local, CMS-TRX Reference' from DUAL) WHERE VALUE_ID = '353';</v>
      </c>
    </row>
    <row r="303" spans="1:10" x14ac:dyDescent="0.35">
      <c r="A303" s="2">
        <v>354</v>
      </c>
      <c r="B303">
        <v>5</v>
      </c>
      <c r="C303" s="2">
        <v>0</v>
      </c>
      <c r="D303" s="2" t="s">
        <v>48</v>
      </c>
      <c r="E303" t="s">
        <v>559</v>
      </c>
      <c r="G303" t="str">
        <f>VLOOKUP(B303,Dictionary!$A$2:$B$20,2,FALSE)</f>
        <v xml:space="preserve">VALUE_TYPE_LOCAL </v>
      </c>
      <c r="H303" t="str">
        <f>VLOOKUP(C303,Dictionary!$D$2:$E$8,2,FALSE)</f>
        <v xml:space="preserve">VAL_SUBTYPE_STR </v>
      </c>
      <c r="I303" t="str">
        <f t="shared" si="8"/>
        <v>Insert into UFMT_VALUE (VALUE_ID, VALUE_TYPE, VALUE_SUBTYPE, VALUE, DESCRIPTION) Values ('354', '5', '0', '25', 'Local, CMS-TRX TrxBranch');</v>
      </c>
      <c r="J303" t="str">
        <f t="shared" si="9"/>
        <v>Update UFMT_VALUE Set (VALUE_TYPE, VALUE_SUBTYPE, VALUE, DESCRIPTION) = ( Select '5', '0', '25', 'Local, CMS-TRX TrxBranch' from DUAL) WHERE VALUE_ID = '354';</v>
      </c>
    </row>
    <row r="304" spans="1:10" x14ac:dyDescent="0.35">
      <c r="A304" s="2">
        <v>355</v>
      </c>
      <c r="B304">
        <v>5</v>
      </c>
      <c r="C304" s="2">
        <v>0</v>
      </c>
      <c r="D304" s="2" t="s">
        <v>560</v>
      </c>
      <c r="E304" t="s">
        <v>561</v>
      </c>
      <c r="G304" t="str">
        <f>VLOOKUP(B304,Dictionary!$A$2:$B$20,2,FALSE)</f>
        <v xml:space="preserve">VALUE_TYPE_LOCAL </v>
      </c>
      <c r="H304" t="str">
        <f>VLOOKUP(C304,Dictionary!$D$2:$E$8,2,FALSE)</f>
        <v xml:space="preserve">VAL_SUBTYPE_STR </v>
      </c>
      <c r="I304" t="str">
        <f t="shared" si="8"/>
        <v>Insert into UFMT_VALUE (VALUE_ID, VALUE_TYPE, VALUE_SUBTYPE, VALUE, DESCRIPTION) Values ('355', '5', '0', '26', 'Local, CMS-TRX Description');</v>
      </c>
      <c r="J304" t="str">
        <f t="shared" si="9"/>
        <v>Update UFMT_VALUE Set (VALUE_TYPE, VALUE_SUBTYPE, VALUE, DESCRIPTION) = ( Select '5', '0', '26', 'Local, CMS-TRX Description' from DUAL) WHERE VALUE_ID = '355';</v>
      </c>
    </row>
    <row r="305" spans="1:10" x14ac:dyDescent="0.35">
      <c r="A305" s="2">
        <v>356</v>
      </c>
      <c r="B305">
        <v>0</v>
      </c>
      <c r="C305" s="2">
        <v>0</v>
      </c>
      <c r="D305" s="2" t="s">
        <v>562</v>
      </c>
      <c r="E305" t="s">
        <v>563</v>
      </c>
      <c r="G305" t="str">
        <f>VLOOKUP(B305,Dictionary!$A$2:$B$20,2,FALSE)</f>
        <v xml:space="preserve">VALUE_TYPE_CONST </v>
      </c>
      <c r="H305" t="str">
        <f>VLOOKUP(C305,Dictionary!$D$2:$E$8,2,FALSE)</f>
        <v xml:space="preserve">VAL_SUBTYPE_STR </v>
      </c>
      <c r="I305" t="str">
        <f t="shared" si="8"/>
        <v>Insert into UFMT_VALUE (VALUE_ID, VALUE_TYPE, VALUE_SUBTYPE, VALUE, DESCRIPTION) Values ('356', '0', '0', '6010', 'Const, CMS-TRX channel 6010');</v>
      </c>
      <c r="J305" t="str">
        <f t="shared" si="9"/>
        <v>Update UFMT_VALUE Set (VALUE_TYPE, VALUE_SUBTYPE, VALUE, DESCRIPTION) = ( Select '0', '0', '6010', 'Const, CMS-TRX channel 6010' from DUAL) WHERE VALUE_ID = '356';</v>
      </c>
    </row>
    <row r="306" spans="1:10" x14ac:dyDescent="0.35">
      <c r="A306" s="2">
        <v>357</v>
      </c>
      <c r="B306">
        <v>4</v>
      </c>
      <c r="C306">
        <v>0</v>
      </c>
      <c r="D306" s="2" t="s">
        <v>564</v>
      </c>
      <c r="E306" s="2" t="s">
        <v>565</v>
      </c>
      <c r="F306" s="2"/>
      <c r="G306" t="str">
        <f>VLOOKUP(B306,Dictionary!$A$2:$B$20,2,FALSE)</f>
        <v xml:space="preserve">VALUE_TYPE_FMT </v>
      </c>
      <c r="H306" t="str">
        <f>VLOOKUP(C306,Dictionary!$D$2:$E$8,2,FALSE)</f>
        <v xml:space="preserve">VAL_SUBTYPE_STR </v>
      </c>
      <c r="I306" t="str">
        <f t="shared" si="8"/>
        <v>Insert into UFMT_VALUE (VALUE_ID, VALUE_TYPE, VALUE_SUBTYPE, VALUE, DESCRIPTION) Values ('357', '4', '0', '404', 'fmt, CMS-TRX Trf ExDat Req');</v>
      </c>
      <c r="J306" t="str">
        <f t="shared" si="9"/>
        <v>Update UFMT_VALUE Set (VALUE_TYPE, VALUE_SUBTYPE, VALUE, DESCRIPTION) = ( Select '4', '0', '404', 'fmt, CMS-TRX Trf ExDat Req' from DUAL) WHERE VALUE_ID = '357';</v>
      </c>
    </row>
    <row r="307" spans="1:10" x14ac:dyDescent="0.35">
      <c r="A307" s="2">
        <v>358</v>
      </c>
      <c r="B307">
        <v>4</v>
      </c>
      <c r="C307">
        <v>0</v>
      </c>
      <c r="D307" s="2" t="s">
        <v>566</v>
      </c>
      <c r="E307" t="s">
        <v>567</v>
      </c>
      <c r="F307" s="2"/>
      <c r="G307" t="str">
        <f>VLOOKUP(B307,Dictionary!$A$2:$B$20,2,FALSE)</f>
        <v xml:space="preserve">VALUE_TYPE_FMT </v>
      </c>
      <c r="H307" t="str">
        <f>VLOOKUP(C307,Dictionary!$D$2:$E$8,2,FALSE)</f>
        <v xml:space="preserve">VAL_SUBTYPE_STR </v>
      </c>
      <c r="I307" t="str">
        <f t="shared" si="8"/>
        <v>Insert into UFMT_VALUE (VALUE_ID, VALUE_TYPE, VALUE_SUBTYPE, VALUE, DESCRIPTION) Values ('358', '4', '0', '405', 'fmt, CMS-TRX Trf ExDat Resp');</v>
      </c>
      <c r="J307" t="str">
        <f t="shared" si="9"/>
        <v>Update UFMT_VALUE Set (VALUE_TYPE, VALUE_SUBTYPE, VALUE, DESCRIPTION) = ( Select '4', '0', '405', 'fmt, CMS-TRX Trf ExDat Resp' from DUAL) WHERE VALUE_ID = '358';</v>
      </c>
    </row>
    <row r="308" spans="1:10" x14ac:dyDescent="0.35">
      <c r="A308" s="2">
        <v>359</v>
      </c>
      <c r="B308">
        <v>5</v>
      </c>
      <c r="C308">
        <v>0</v>
      </c>
      <c r="D308" s="2" t="s">
        <v>568</v>
      </c>
      <c r="E308" t="s">
        <v>569</v>
      </c>
      <c r="F308" s="2"/>
      <c r="G308" t="str">
        <f>VLOOKUP(B308,Dictionary!$A$2:$B$20,2,FALSE)</f>
        <v xml:space="preserve">VALUE_TYPE_LOCAL </v>
      </c>
      <c r="H308" t="str">
        <f>VLOOKUP(C308,Dictionary!$D$2:$E$8,2,FALSE)</f>
        <v xml:space="preserve">VAL_SUBTYPE_STR </v>
      </c>
      <c r="I308" t="str">
        <f t="shared" si="8"/>
        <v>Insert into UFMT_VALUE (VALUE_ID, VALUE_TYPE, VALUE_SUBTYPE, VALUE, DESCRIPTION) Values ('359', '5', '0', '27', 'Local, CMS-TRX UserRefNum');</v>
      </c>
      <c r="J308" t="str">
        <f t="shared" si="9"/>
        <v>Update UFMT_VALUE Set (VALUE_TYPE, VALUE_SUBTYPE, VALUE, DESCRIPTION) = ( Select '5', '0', '27', 'Local, CMS-TRX UserRefNum' from DUAL) WHERE VALUE_ID = '359';</v>
      </c>
    </row>
    <row r="309" spans="1:10" x14ac:dyDescent="0.35">
      <c r="A309" s="2">
        <v>360</v>
      </c>
      <c r="B309">
        <v>1</v>
      </c>
      <c r="C309" s="2">
        <v>0</v>
      </c>
      <c r="D309" s="2" t="s">
        <v>570</v>
      </c>
      <c r="E309" t="s">
        <v>571</v>
      </c>
      <c r="G309" t="str">
        <f>VLOOKUP(B309,Dictionary!$A$2:$B$20,2,FALSE)</f>
        <v xml:space="preserve">VALUE_TYPE_UMF </v>
      </c>
      <c r="H309" t="str">
        <f>VLOOKUP(C309,Dictionary!$D$2:$E$8,2,FALSE)</f>
        <v xml:space="preserve">VAL_SUBTYPE_STR </v>
      </c>
      <c r="I309" t="str">
        <f t="shared" si="8"/>
        <v>Insert into UFMT_VALUE (VALUE_ID, VALUE_TYPE, VALUE_SUBTYPE, VALUE, DESCRIPTION) Values ('360', '1', '0', '127', 'Tag, SVT_MERCH_ID');</v>
      </c>
      <c r="J309" t="str">
        <f t="shared" si="9"/>
        <v>Update UFMT_VALUE Set (VALUE_TYPE, VALUE_SUBTYPE, VALUE, DESCRIPTION) = ( Select '1', '0', '127', 'Tag, SVT_MERCH_ID' from DUAL) WHERE VALUE_ID = '360';</v>
      </c>
    </row>
    <row r="310" spans="1:10" x14ac:dyDescent="0.35">
      <c r="A310" s="2">
        <v>361</v>
      </c>
      <c r="B310">
        <v>0</v>
      </c>
      <c r="C310">
        <v>1</v>
      </c>
      <c r="D310" s="2" t="s">
        <v>572</v>
      </c>
      <c r="E310" s="2" t="s">
        <v>573</v>
      </c>
      <c r="F310" s="2"/>
      <c r="G310" t="str">
        <f>VLOOKUP(B310,Dictionary!$A$2:$B$20,2,FALSE)</f>
        <v xml:space="preserve">VALUE_TYPE_CONST </v>
      </c>
      <c r="H310" t="str">
        <f>VLOOKUP(C310,Dictionary!$D$2:$E$8,2,FALSE)</f>
        <v xml:space="preserve">VAL_SUBTYPE_INT </v>
      </c>
      <c r="I310" t="str">
        <f t="shared" si="8"/>
        <v>Insert into UFMT_VALUE (VALUE_ID, VALUE_TYPE, VALUE_SUBTYPE, VALUE, DESCRIPTION) Values ('361', '0', '1', '99999', 'Const, SV Bank ID');</v>
      </c>
      <c r="J310" t="str">
        <f t="shared" si="9"/>
        <v>Update UFMT_VALUE Set (VALUE_TYPE, VALUE_SUBTYPE, VALUE, DESCRIPTION) = ( Select '0', '1', '99999', 'Const, SV Bank ID' from DUAL) WHERE VALUE_ID = '361';</v>
      </c>
    </row>
    <row r="311" spans="1:10" x14ac:dyDescent="0.35">
      <c r="A311" s="2">
        <v>362</v>
      </c>
      <c r="B311">
        <v>1</v>
      </c>
      <c r="C311" s="2">
        <v>0</v>
      </c>
      <c r="D311" s="2" t="s">
        <v>574</v>
      </c>
      <c r="E311" s="2" t="s">
        <v>575</v>
      </c>
      <c r="F311" s="2"/>
      <c r="G311" t="str">
        <f>VLOOKUP(B311,Dictionary!$A$2:$B$20,2,FALSE)</f>
        <v xml:space="preserve">VALUE_TYPE_UMF </v>
      </c>
      <c r="H311" t="str">
        <f>VLOOKUP(C311,Dictionary!$D$2:$E$8,2,FALSE)</f>
        <v xml:space="preserve">VAL_SUBTYPE_STR </v>
      </c>
      <c r="I311" t="str">
        <f t="shared" si="8"/>
        <v>Insert into UFMT_VALUE (VALUE_ID, VALUE_TYPE, VALUE_SUBTYPE, VALUE, DESCRIPTION) Values ('362', '1', '0', '217', 'Tag, SVT_CARD2_NUM');</v>
      </c>
      <c r="J311" t="str">
        <f t="shared" si="9"/>
        <v>Update UFMT_VALUE Set (VALUE_TYPE, VALUE_SUBTYPE, VALUE, DESCRIPTION) = ( Select '1', '0', '217', 'Tag, SVT_CARD2_NUM' from DUAL) WHERE VALUE_ID = '362';</v>
      </c>
    </row>
    <row r="312" spans="1:10" x14ac:dyDescent="0.35">
      <c r="A312" s="2">
        <v>363</v>
      </c>
      <c r="B312">
        <v>1</v>
      </c>
      <c r="C312">
        <v>1</v>
      </c>
      <c r="D312" s="2" t="s">
        <v>576</v>
      </c>
      <c r="E312" s="2" t="s">
        <v>577</v>
      </c>
      <c r="F312" s="2"/>
      <c r="G312" t="str">
        <f>VLOOKUP(B312,Dictionary!$A$2:$B$20,2,FALSE)</f>
        <v xml:space="preserve">VALUE_TYPE_UMF </v>
      </c>
      <c r="H312" t="str">
        <f>VLOOKUP(C312,Dictionary!$D$2:$E$8,2,FALSE)</f>
        <v xml:space="preserve">VAL_SUBTYPE_INT </v>
      </c>
      <c r="I312" t="str">
        <f t="shared" si="8"/>
        <v>Insert into UFMT_VALUE (VALUE_ID, VALUE_TYPE, VALUE_SUBTYPE, VALUE, DESCRIPTION) Values ('363', '1', '1', '145', 'Tag, SVT_TXN_TYPE');</v>
      </c>
      <c r="J312" t="str">
        <f t="shared" si="9"/>
        <v>Update UFMT_VALUE Set (VALUE_TYPE, VALUE_SUBTYPE, VALUE, DESCRIPTION) = ( Select '1', '1', '145', 'Tag, SVT_TXN_TYPE' from DUAL) WHERE VALUE_ID = '363';</v>
      </c>
    </row>
  </sheetData>
  <autoFilter ref="A3:K312"/>
  <sortState ref="A4:E229">
    <sortCondition ref="A4:A229"/>
  </sortState>
  <pageMargins left="0.7" right="0.7" top="0.75" bottom="0.75" header="0.3" footer="0.3"/>
  <pageSetup paperSize="118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0"/>
  <sheetViews>
    <sheetView tabSelected="1" workbookViewId="0">
      <pane ySplit="3" topLeftCell="A4" activePane="bottomLeft" state="frozen"/>
      <selection pane="bottomLeft" activeCell="T4" sqref="T4"/>
    </sheetView>
  </sheetViews>
  <sheetFormatPr defaultRowHeight="14.5" x14ac:dyDescent="0.35"/>
  <cols>
    <col min="1" max="1" width="17.54296875" style="3" bestFit="1" customWidth="1"/>
    <col min="2" max="2" width="11.1796875" style="3" bestFit="1" customWidth="1"/>
    <col min="3" max="3" width="12.26953125" style="3" bestFit="1" customWidth="1"/>
    <col min="4" max="4" width="14.1796875" style="3" bestFit="1" customWidth="1"/>
    <col min="5" max="5" width="15.26953125" style="3" bestFit="1" customWidth="1"/>
    <col min="6" max="6" width="13.7265625" style="3" bestFit="1" customWidth="1"/>
    <col min="7" max="7" width="12.7265625" style="3" bestFit="1" customWidth="1"/>
    <col min="8" max="8" width="5" style="3" bestFit="1" customWidth="1"/>
    <col min="9" max="9" width="11.54296875" style="3" bestFit="1" customWidth="1"/>
    <col min="10" max="10" width="17.26953125" style="3" bestFit="1" customWidth="1"/>
    <col min="11" max="11" width="15.54296875" style="3" bestFit="1" customWidth="1"/>
    <col min="12" max="12" width="14.7265625" style="3" bestFit="1" customWidth="1"/>
    <col min="13" max="13" width="11.81640625" style="3" bestFit="1" customWidth="1"/>
    <col min="14" max="14" width="12.81640625" style="3" bestFit="1" customWidth="1"/>
    <col min="15" max="15" width="11.54296875" style="3" bestFit="1" customWidth="1"/>
    <col min="16" max="16" width="16.54296875" style="3" bestFit="1" customWidth="1"/>
    <col min="17" max="17" width="11" style="3" customWidth="1"/>
    <col min="18" max="18" width="7.81640625" style="3" customWidth="1"/>
    <col min="19" max="19" width="6.26953125" style="3" customWidth="1"/>
  </cols>
  <sheetData>
    <row r="3" spans="1:20" s="1" customFormat="1" ht="15" customHeight="1" x14ac:dyDescent="0.35">
      <c r="A3" s="1" t="s">
        <v>1529</v>
      </c>
      <c r="B3" s="1" t="s">
        <v>745</v>
      </c>
      <c r="C3" s="1" t="s">
        <v>1530</v>
      </c>
      <c r="D3" s="1" t="s">
        <v>1531</v>
      </c>
      <c r="E3" s="1" t="s">
        <v>1532</v>
      </c>
      <c r="F3" s="1" t="s">
        <v>1533</v>
      </c>
      <c r="G3" s="1" t="s">
        <v>1534</v>
      </c>
      <c r="H3" s="1" t="s">
        <v>1535</v>
      </c>
      <c r="I3" s="1" t="s">
        <v>1364</v>
      </c>
      <c r="J3" s="1" t="s">
        <v>1536</v>
      </c>
      <c r="K3" s="1" t="s">
        <v>1537</v>
      </c>
      <c r="L3" s="1" t="s">
        <v>1538</v>
      </c>
      <c r="M3" s="1" t="s">
        <v>1539</v>
      </c>
      <c r="N3" s="1" t="s">
        <v>1540</v>
      </c>
      <c r="O3" s="1" t="s">
        <v>1541</v>
      </c>
      <c r="P3" s="1" t="s">
        <v>1542</v>
      </c>
      <c r="R3" s="1" t="s">
        <v>8</v>
      </c>
      <c r="S3" s="1" t="s">
        <v>9</v>
      </c>
      <c r="T3" s="1" t="s">
        <v>10</v>
      </c>
    </row>
    <row r="4" spans="1:20" ht="15" customHeight="1" x14ac:dyDescent="0.35">
      <c r="A4" s="2" t="s">
        <v>1543</v>
      </c>
      <c r="B4">
        <v>1</v>
      </c>
      <c r="C4" s="2" t="s">
        <v>1544</v>
      </c>
      <c r="D4" s="2" t="s">
        <v>774</v>
      </c>
      <c r="E4" t="s">
        <v>1545</v>
      </c>
      <c r="F4" t="s">
        <v>243</v>
      </c>
      <c r="G4" t="s">
        <v>332</v>
      </c>
      <c r="H4" s="2" t="s">
        <v>42</v>
      </c>
      <c r="I4">
        <v>402</v>
      </c>
      <c r="J4" t="s">
        <v>1545</v>
      </c>
      <c r="K4" t="s">
        <v>1546</v>
      </c>
      <c r="L4" t="s">
        <v>254</v>
      </c>
      <c r="M4" t="s">
        <v>332</v>
      </c>
      <c r="N4" s="2" t="s">
        <v>1547</v>
      </c>
      <c r="O4" s="2" t="s">
        <v>1547</v>
      </c>
      <c r="P4" s="2" t="s">
        <v>774</v>
      </c>
      <c r="Q4" s="2"/>
      <c r="R4" t="str">
        <f t="shared" ref="R4:R40" si="0">"Insert into UFMT_FORMAT_SELECT (FORMATTER, RULE_NUM, ROUTE_TYPE, SERVICE_ID_IN, TRANS_TYPE_IN,  MSG_TYPE_IN, REVERSAL_IN, MTI, FORMAT_ID, TRANS_TYPE_OUT,  MSG_TYPE_OUT, REVERSAL_OUT, FINTRAN_IN, ACQ_INST_IN, ISS_INST_IN, SERVICE_TYPE_IN) Values ('"&amp;A4&amp;"', '"&amp;B4&amp;"', '"&amp;C4&amp;"', '"&amp;D4&amp;"', '"&amp;E4&amp;"', '"&amp;F4&amp;"', '"&amp;G4&amp;"', '"&amp;H4&amp;"', '"&amp;I4&amp;"', '"&amp;J4&amp;"', '"&amp;K4&amp;"', '"&amp;L4&amp;"', '"&amp;M4&amp;"', '"&amp;N4&amp;"', '"&amp;O4&amp;"', '"&amp;P4&amp;"');"</f>
        <v>Insert into UFMT_FORMAT_SELECT (FORMATTER, RULE_NUM, ROUTE_TYPE, SERVICE_ID_IN, TRANS_TYPE_IN,  MSG_TYPE_IN, REVERSAL_IN, MTI, FORMAT_ID, TRANS_TYPE_OUT,  MSG_TYPE_OUT, REVERSAL_OUT, FINTRAN_IN, ACQ_INST_IN, ISS_INST_IN, SERVICE_TYPE_IN) Values ('CMSTRXAHfmt', '1', 'I', '-1', '999', '51', '9', '200', '402', '999', '1031', '0', '9', '9999', '9999', '-1');</v>
      </c>
      <c r="S4" t="str">
        <f t="shared" ref="S4:S40" si="1">"UPDATE UFMT_FORMAT_SELECT SET (ROUTE_TYPE, SERVICE_ID_IN, TRANS_TYPE_IN, MSG_TYPE_IN, REVERSAL_IN, MTI, FORMAT_ID, TRANS_TYPE_OUT,  MSG_TYPE_OUT, REVERSAL_OUT, FINTRAN_IN, ACQ_INST_IN, ISS_INST_IN,  SERVICE_TYPE_IN)= (SELECT '"&amp;C4&amp;"', '"&amp;D4&amp;"', '"&amp;E4&amp;"', '"&amp;F4&amp;"', '"&amp;G4&amp;"', '"&amp;H4&amp;"', '"&amp;I4&amp;"', '"&amp;J4&amp;"', '"&amp;K4&amp;"', '"&amp;L4&amp;"', '"&amp;M4&amp;"', '"&amp;N4&amp;"', '"&amp;O4&amp;"', '"&amp;P4&amp;"' FROM DUAL) WHERE FORMATTER = '"&amp;A4&amp;"' AND RULE_NUM = '"&amp;B4&amp;"';"</f>
        <v>UPDATE UFMT_FORMAT_SELECT SET (ROUTE_TYPE, SERVICE_ID_IN, TRANS_TYPE_IN, MSG_TYPE_IN, REVERSAL_IN, MTI, FORMAT_ID, TRANS_TYPE_OUT,  MSG_TYPE_OUT, REVERSAL_OUT, FINTRAN_IN, ACQ_INST_IN, ISS_INST_IN,  SERVICE_TYPE_IN)= (SELECT 'I', '-1', '999', '51', '9', '200', '402', '999', '1031', '0', '9', '9999', '9999', '-1' FROM DUAL) WHERE FORMATTER = 'CMSTRXAHfmt' AND RULE_NUM = '1';</v>
      </c>
    </row>
    <row r="5" spans="1:20" ht="15" customHeight="1" x14ac:dyDescent="0.35">
      <c r="A5" s="2" t="s">
        <v>1543</v>
      </c>
      <c r="B5">
        <v>2</v>
      </c>
      <c r="C5" s="2" t="s">
        <v>1548</v>
      </c>
      <c r="D5" s="2" t="s">
        <v>774</v>
      </c>
      <c r="E5" t="s">
        <v>1545</v>
      </c>
      <c r="F5" t="s">
        <v>1549</v>
      </c>
      <c r="G5" t="s">
        <v>254</v>
      </c>
      <c r="H5" s="2" t="s">
        <v>1550</v>
      </c>
      <c r="I5">
        <v>403</v>
      </c>
      <c r="J5" t="s">
        <v>1545</v>
      </c>
      <c r="K5" t="s">
        <v>774</v>
      </c>
      <c r="L5" t="s">
        <v>332</v>
      </c>
      <c r="M5" t="s">
        <v>332</v>
      </c>
      <c r="N5" s="2" t="s">
        <v>1547</v>
      </c>
      <c r="O5" s="2" t="s">
        <v>1547</v>
      </c>
      <c r="P5" s="2" t="s">
        <v>774</v>
      </c>
      <c r="Q5" s="2"/>
      <c r="R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('CMSTRXAHfmt', '2', 'O', '-1', '999', '1035', '0', '210', '403', '999', '-1', '9', '9', '9999', '9999', '-1');</v>
      </c>
      <c r="S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'1035', '0', '210', '403', '999', '-1', '9', '9', '9999', '9999', '-1' FROM DUAL) WHERE FORMATTER = 'CMSTRXAHfmt' AND RULE_NUM = '2';</v>
      </c>
    </row>
    <row r="6" spans="1:20" ht="15" customHeight="1" x14ac:dyDescent="0.35">
      <c r="A6" s="2" t="s">
        <v>1543</v>
      </c>
      <c r="B6">
        <v>3</v>
      </c>
      <c r="C6" s="2" t="s">
        <v>1544</v>
      </c>
      <c r="D6" s="2" t="s">
        <v>774</v>
      </c>
      <c r="E6" t="s">
        <v>1545</v>
      </c>
      <c r="F6" t="s">
        <v>14</v>
      </c>
      <c r="G6" t="s">
        <v>332</v>
      </c>
      <c r="H6" t="s">
        <v>1545</v>
      </c>
      <c r="I6">
        <v>400</v>
      </c>
      <c r="J6" t="s">
        <v>1545</v>
      </c>
      <c r="K6" t="s">
        <v>774</v>
      </c>
      <c r="L6" t="s">
        <v>332</v>
      </c>
      <c r="M6" t="s">
        <v>332</v>
      </c>
      <c r="N6" s="2" t="s">
        <v>1547</v>
      </c>
      <c r="O6" s="2" t="s">
        <v>1547</v>
      </c>
      <c r="P6" s="2" t="s">
        <v>774</v>
      </c>
      <c r="Q6" s="2"/>
      <c r="R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('CMSTRXAHfmt', '3', 'I', '-1', '999', '52', '9', '999', '400', '999', '-1', '9', '9', '9999', '9999', '-1');</v>
      </c>
      <c r="S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'52', '9', '999', '400', '999', '-1', '9', '9', '9999', '9999', '-1' FROM DUAL) WHERE FORMATTER = 'CMSTRXAHfmt' AND RULE_NUM = '3';</v>
      </c>
    </row>
    <row r="7" spans="1:20" ht="15" customHeight="1" x14ac:dyDescent="0.35">
      <c r="A7" s="2" t="s">
        <v>1551</v>
      </c>
      <c r="B7">
        <v>1</v>
      </c>
      <c r="C7" s="2" t="s">
        <v>1548</v>
      </c>
      <c r="D7" s="2" t="s">
        <v>774</v>
      </c>
      <c r="E7" t="s">
        <v>1545</v>
      </c>
      <c r="F7" t="s">
        <v>423</v>
      </c>
      <c r="G7" t="s">
        <v>254</v>
      </c>
      <c r="H7" t="s">
        <v>102</v>
      </c>
      <c r="I7">
        <v>1100</v>
      </c>
      <c r="J7" t="s">
        <v>1545</v>
      </c>
      <c r="K7" t="s">
        <v>774</v>
      </c>
      <c r="L7" t="s">
        <v>332</v>
      </c>
      <c r="M7" t="s">
        <v>332</v>
      </c>
      <c r="N7" s="2" t="s">
        <v>1547</v>
      </c>
      <c r="O7" s="2" t="s">
        <v>1547</v>
      </c>
      <c r="P7" s="2" t="s">
        <v>774</v>
      </c>
      <c r="Q7" s="2"/>
      <c r="R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'1', 'O', '-1', '999', '1001', '0', '800', '1100', '999', '-1', '9', '9', '9999', '9999', '-1');</v>
      </c>
      <c r="S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'1001', '0', '800', '1100', '999', '-1', '9', '9', '9999', '9999', '-1' FROM DUAL) WHERE FORMATTER = 'Xlinkfmt' AND RULE_NUM = '1';</v>
      </c>
    </row>
    <row r="8" spans="1:20" ht="15" customHeight="1" x14ac:dyDescent="0.35">
      <c r="A8" s="2" t="s">
        <v>1551</v>
      </c>
      <c r="B8">
        <v>2</v>
      </c>
      <c r="C8" s="2" t="s">
        <v>1544</v>
      </c>
      <c r="D8" s="2" t="s">
        <v>774</v>
      </c>
      <c r="E8" t="s">
        <v>1545</v>
      </c>
      <c r="F8" t="s">
        <v>243</v>
      </c>
      <c r="G8" t="s">
        <v>254</v>
      </c>
      <c r="H8" t="s">
        <v>1552</v>
      </c>
      <c r="I8">
        <v>1101</v>
      </c>
      <c r="J8" t="s">
        <v>1545</v>
      </c>
      <c r="K8" t="s">
        <v>1552</v>
      </c>
      <c r="L8" t="s">
        <v>332</v>
      </c>
      <c r="M8" t="s">
        <v>332</v>
      </c>
      <c r="N8" s="2" t="s">
        <v>1547</v>
      </c>
      <c r="O8" s="2" t="s">
        <v>1547</v>
      </c>
      <c r="P8" s="2" t="s">
        <v>774</v>
      </c>
      <c r="Q8" s="2"/>
      <c r="R8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'2', 'I', '-1', '999', '51', '0', '810', '1101', '999', '810', '9', '9', '9999', '9999', '-1');</v>
      </c>
      <c r="S8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'0', '810', '1101', '999', '810', '9', '9', '9999', '9999', '-1' FROM DUAL) WHERE FORMATTER = 'Xlinkfmt' AND RULE_NUM = '2';</v>
      </c>
    </row>
    <row r="9" spans="1:20" ht="15" customHeight="1" x14ac:dyDescent="0.35">
      <c r="A9" s="2" t="s">
        <v>1551</v>
      </c>
      <c r="B9">
        <v>3</v>
      </c>
      <c r="C9" s="2" t="s">
        <v>1544</v>
      </c>
      <c r="D9" s="2" t="s">
        <v>774</v>
      </c>
      <c r="E9" t="s">
        <v>1545</v>
      </c>
      <c r="F9" t="s">
        <v>243</v>
      </c>
      <c r="G9" t="s">
        <v>254</v>
      </c>
      <c r="H9" t="s">
        <v>102</v>
      </c>
      <c r="I9">
        <v>1102</v>
      </c>
      <c r="J9" t="s">
        <v>1545</v>
      </c>
      <c r="K9" t="s">
        <v>102</v>
      </c>
      <c r="L9" t="s">
        <v>332</v>
      </c>
      <c r="M9" t="s">
        <v>332</v>
      </c>
      <c r="N9" s="2" t="s">
        <v>1547</v>
      </c>
      <c r="O9" s="2" t="s">
        <v>1547</v>
      </c>
      <c r="P9" s="2" t="s">
        <v>774</v>
      </c>
      <c r="Q9" s="2"/>
      <c r="R9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'3', 'I', '-1', '999', '51', '0', '800', '1102', '999', '800', '9', '9', '9999', '9999', '-1');</v>
      </c>
      <c r="S9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'0', '800', '1102', '999', '800', '9', '9', '9999', '9999', '-1' FROM DUAL) WHERE FORMATTER = 'Xlinkfmt' AND RULE_NUM = '3';</v>
      </c>
    </row>
    <row r="10" spans="1:20" ht="15" customHeight="1" x14ac:dyDescent="0.35">
      <c r="A10" s="2" t="s">
        <v>1551</v>
      </c>
      <c r="B10">
        <v>4</v>
      </c>
      <c r="C10" s="2" t="s">
        <v>1548</v>
      </c>
      <c r="D10" s="2" t="s">
        <v>774</v>
      </c>
      <c r="E10" t="s">
        <v>1545</v>
      </c>
      <c r="F10" t="s">
        <v>1552</v>
      </c>
      <c r="G10" t="s">
        <v>254</v>
      </c>
      <c r="H10" t="s">
        <v>1552</v>
      </c>
      <c r="I10">
        <v>1103</v>
      </c>
      <c r="J10" t="s">
        <v>1545</v>
      </c>
      <c r="K10" t="s">
        <v>774</v>
      </c>
      <c r="L10" t="s">
        <v>332</v>
      </c>
      <c r="M10" t="s">
        <v>332</v>
      </c>
      <c r="N10" s="2" t="s">
        <v>1547</v>
      </c>
      <c r="O10" s="2" t="s">
        <v>1547</v>
      </c>
      <c r="P10" s="2" t="s">
        <v>774</v>
      </c>
      <c r="Q10" s="2"/>
      <c r="R10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'4', 'O', '-1', '999', '810', '0', '810', '1103', '999', '-1', '9', '9', '9999', '9999', '-1');</v>
      </c>
      <c r="S10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'810', '0', '810', '1103', '999', '-1', '9', '9', '9999', '9999', '-1' FROM DUAL) WHERE FORMATTER = 'Xlinkfmt' AND RULE_NUM = '4';</v>
      </c>
    </row>
    <row r="11" spans="1:20" ht="15" customHeight="1" x14ac:dyDescent="0.35">
      <c r="A11" s="2" t="s">
        <v>1551</v>
      </c>
      <c r="B11">
        <v>5</v>
      </c>
      <c r="C11" s="2" t="s">
        <v>1548</v>
      </c>
      <c r="D11" s="2" t="s">
        <v>774</v>
      </c>
      <c r="E11" t="s">
        <v>1545</v>
      </c>
      <c r="F11" t="s">
        <v>1090</v>
      </c>
      <c r="G11" t="s">
        <v>254</v>
      </c>
      <c r="H11" t="s">
        <v>102</v>
      </c>
      <c r="I11">
        <v>1100</v>
      </c>
      <c r="J11" t="s">
        <v>1545</v>
      </c>
      <c r="K11" t="s">
        <v>774</v>
      </c>
      <c r="L11" t="s">
        <v>332</v>
      </c>
      <c r="M11" t="s">
        <v>332</v>
      </c>
      <c r="N11" s="2" t="s">
        <v>1547</v>
      </c>
      <c r="O11" s="2" t="s">
        <v>1547</v>
      </c>
      <c r="P11" s="2" t="s">
        <v>774</v>
      </c>
      <c r="Q11" s="2"/>
      <c r="R11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'5', 'O', '-1', '999', '1011', '0', '800', '1100', '999', '-1', '9', '9', '9999', '9999', '-1');</v>
      </c>
      <c r="S11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'1011', '0', '800', '1100', '999', '-1', '9', '9', '9999', '9999', '-1' FROM DUAL) WHERE FORMATTER = 'Xlinkfmt' AND RULE_NUM = '5';</v>
      </c>
    </row>
    <row r="12" spans="1:20" ht="15" customHeight="1" x14ac:dyDescent="0.35">
      <c r="A12" s="2" t="s">
        <v>1551</v>
      </c>
      <c r="B12">
        <v>6</v>
      </c>
      <c r="C12" s="2" t="s">
        <v>1548</v>
      </c>
      <c r="D12" s="2" t="s">
        <v>774</v>
      </c>
      <c r="E12" t="s">
        <v>1545</v>
      </c>
      <c r="F12" t="s">
        <v>1091</v>
      </c>
      <c r="G12" t="s">
        <v>254</v>
      </c>
      <c r="H12" t="s">
        <v>102</v>
      </c>
      <c r="I12">
        <v>1100</v>
      </c>
      <c r="J12" t="s">
        <v>1545</v>
      </c>
      <c r="K12" t="s">
        <v>774</v>
      </c>
      <c r="L12" t="s">
        <v>332</v>
      </c>
      <c r="M12" t="s">
        <v>332</v>
      </c>
      <c r="N12" s="2" t="s">
        <v>1547</v>
      </c>
      <c r="O12" s="2" t="s">
        <v>1547</v>
      </c>
      <c r="P12" s="2" t="s">
        <v>774</v>
      </c>
      <c r="Q12" s="2"/>
      <c r="R12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'6', 'O', '-1', '999', '1017', '0', '800', '1100', '999', '-1', '9', '9', '9999', '9999', '-1');</v>
      </c>
      <c r="S12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'1017', '0', '800', '1100', '999', '-1', '9', '9', '9999', '9999', '-1' FROM DUAL) WHERE FORMATTER = 'Xlinkfmt' AND RULE_NUM = '6';</v>
      </c>
    </row>
    <row r="13" spans="1:20" ht="15" customHeight="1" x14ac:dyDescent="0.35">
      <c r="A13" s="2" t="s">
        <v>1551</v>
      </c>
      <c r="B13">
        <v>7</v>
      </c>
      <c r="C13" s="2" t="s">
        <v>1548</v>
      </c>
      <c r="D13" s="2" t="s">
        <v>774</v>
      </c>
      <c r="E13" t="s">
        <v>411</v>
      </c>
      <c r="F13" t="s">
        <v>1546</v>
      </c>
      <c r="G13" t="s">
        <v>254</v>
      </c>
      <c r="H13" s="2" t="s">
        <v>42</v>
      </c>
      <c r="I13">
        <v>1200</v>
      </c>
      <c r="J13" t="s">
        <v>1545</v>
      </c>
      <c r="K13" t="s">
        <v>774</v>
      </c>
      <c r="L13" t="s">
        <v>332</v>
      </c>
      <c r="M13" t="s">
        <v>332</v>
      </c>
      <c r="N13" s="2" t="s">
        <v>1547</v>
      </c>
      <c r="O13" s="2" t="s">
        <v>1547</v>
      </c>
      <c r="P13" s="2" t="s">
        <v>774</v>
      </c>
      <c r="Q13" s="2"/>
      <c r="R13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'7', 'O', '-1', '752', '1031', '0', '200', '1200', '999', '-1', '9', '9', '9999', '9999', '-1');</v>
      </c>
      <c r="S13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'752', '1031', '0', '200', '1200', '999', '-1', '9', '9', '9999', '9999', '-1' FROM DUAL) WHERE FORMATTER = 'Xlinkfmt' AND RULE_NUM = '7';</v>
      </c>
    </row>
    <row r="14" spans="1:20" ht="15" customHeight="1" x14ac:dyDescent="0.35">
      <c r="A14" s="2" t="s">
        <v>1551</v>
      </c>
      <c r="B14">
        <v>8</v>
      </c>
      <c r="C14" s="2" t="s">
        <v>1544</v>
      </c>
      <c r="D14" s="2" t="s">
        <v>774</v>
      </c>
      <c r="E14" t="s">
        <v>1545</v>
      </c>
      <c r="F14" t="s">
        <v>243</v>
      </c>
      <c r="G14" t="s">
        <v>332</v>
      </c>
      <c r="H14" t="s">
        <v>1550</v>
      </c>
      <c r="I14">
        <v>1201</v>
      </c>
      <c r="J14" t="s">
        <v>1545</v>
      </c>
      <c r="K14" t="s">
        <v>1549</v>
      </c>
      <c r="L14" t="s">
        <v>254</v>
      </c>
      <c r="M14" t="s">
        <v>332</v>
      </c>
      <c r="N14" s="2" t="s">
        <v>1547</v>
      </c>
      <c r="O14" s="2" t="s">
        <v>1547</v>
      </c>
      <c r="P14" s="2" t="s">
        <v>774</v>
      </c>
      <c r="Q14" s="2"/>
      <c r="R14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'8', 'I', '-1', '999', '51', '9', '210', '1201', '999', '1035', '0', '9', '9999', '9999', '-1');</v>
      </c>
      <c r="S14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'210', '1201', '999', '1035', '0', '9', '9999', '9999', '-1' FROM DUAL) WHERE FORMATTER = 'Xlinkfmt' AND RULE_NUM = '8';</v>
      </c>
    </row>
    <row r="15" spans="1:20" ht="15" customHeight="1" x14ac:dyDescent="0.35">
      <c r="A15" s="2" t="s">
        <v>1551</v>
      </c>
      <c r="B15">
        <v>9</v>
      </c>
      <c r="C15" s="2" t="s">
        <v>1544</v>
      </c>
      <c r="D15" s="2" t="s">
        <v>774</v>
      </c>
      <c r="E15" t="s">
        <v>1545</v>
      </c>
      <c r="F15" t="s">
        <v>1546</v>
      </c>
      <c r="G15" t="s">
        <v>332</v>
      </c>
      <c r="H15" t="s">
        <v>1550</v>
      </c>
      <c r="I15">
        <v>1201</v>
      </c>
      <c r="J15" t="s">
        <v>1545</v>
      </c>
      <c r="K15" t="s">
        <v>1549</v>
      </c>
      <c r="L15" t="s">
        <v>254</v>
      </c>
      <c r="M15" t="s">
        <v>332</v>
      </c>
      <c r="N15" s="2" t="s">
        <v>1547</v>
      </c>
      <c r="O15" s="2" t="s">
        <v>1547</v>
      </c>
      <c r="P15" s="2" t="s">
        <v>774</v>
      </c>
      <c r="Q15" s="2"/>
      <c r="R1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'9', 'I', '-1', '999', '1031', '9', '210', '1201', '999', '1035', '0', '9', '9999', '9999', '-1');</v>
      </c>
      <c r="S1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'1031', '9', '210', '1201', '999', '1035', '0', '9', '9999', '9999', '-1' FROM DUAL) WHERE FORMATTER = 'Xlinkfmt' AND RULE_NUM = '9';</v>
      </c>
    </row>
    <row r="16" spans="1:20" ht="15" customHeight="1" x14ac:dyDescent="0.35">
      <c r="A16" s="2" t="s">
        <v>1551</v>
      </c>
      <c r="B16">
        <v>10</v>
      </c>
      <c r="C16" s="2" t="s">
        <v>1548</v>
      </c>
      <c r="D16" s="2" t="s">
        <v>774</v>
      </c>
      <c r="E16" t="s">
        <v>1066</v>
      </c>
      <c r="F16" t="s">
        <v>1546</v>
      </c>
      <c r="G16" t="s">
        <v>254</v>
      </c>
      <c r="H16" t="s">
        <v>1553</v>
      </c>
      <c r="I16">
        <v>1300</v>
      </c>
      <c r="J16" t="s">
        <v>1545</v>
      </c>
      <c r="K16" t="s">
        <v>774</v>
      </c>
      <c r="L16" t="s">
        <v>332</v>
      </c>
      <c r="M16" t="s">
        <v>332</v>
      </c>
      <c r="N16" s="2" t="s">
        <v>1547</v>
      </c>
      <c r="O16" s="2" t="s">
        <v>1547</v>
      </c>
      <c r="P16" s="2" t="s">
        <v>774</v>
      </c>
      <c r="Q16" s="2"/>
      <c r="R1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'10', 'O', '-1', '586', '1031', '0', '600', '1300', '999', '-1', '9', '9', '9999', '9999', '-1');</v>
      </c>
      <c r="S1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'586', '1031', '0', '600', '1300', '999', '-1', '9', '9', '9999', '9999', '-1' FROM DUAL) WHERE FORMATTER = 'Xlinkfmt' AND RULE_NUM = '10';</v>
      </c>
    </row>
    <row r="17" spans="1:19" ht="15" customHeight="1" x14ac:dyDescent="0.35">
      <c r="A17" s="2" t="s">
        <v>1551</v>
      </c>
      <c r="B17">
        <v>11</v>
      </c>
      <c r="C17" s="2" t="s">
        <v>1544</v>
      </c>
      <c r="D17" s="2" t="s">
        <v>774</v>
      </c>
      <c r="E17" t="s">
        <v>1545</v>
      </c>
      <c r="F17" t="s">
        <v>243</v>
      </c>
      <c r="G17" t="s">
        <v>332</v>
      </c>
      <c r="H17" t="s">
        <v>366</v>
      </c>
      <c r="I17">
        <v>1301</v>
      </c>
      <c r="J17" t="s">
        <v>1545</v>
      </c>
      <c r="K17" t="s">
        <v>1549</v>
      </c>
      <c r="L17" t="s">
        <v>254</v>
      </c>
      <c r="M17" t="s">
        <v>332</v>
      </c>
      <c r="N17" s="2" t="s">
        <v>1547</v>
      </c>
      <c r="O17" s="2" t="s">
        <v>1547</v>
      </c>
      <c r="P17" s="2" t="s">
        <v>774</v>
      </c>
      <c r="Q17" s="2"/>
      <c r="R1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'11', 'I', '-1', '999', '51', '9', '610', '1301', '999', '1035', '0', '9', '9999', '9999', '-1');</v>
      </c>
      <c r="S1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'610', '1301', '999', '1035', '0', '9', '9999', '9999', '-1' FROM DUAL) WHERE FORMATTER = 'Xlinkfmt' AND RULE_NUM = '11';</v>
      </c>
    </row>
    <row r="18" spans="1:19" x14ac:dyDescent="0.35">
      <c r="A18" s="2" t="s">
        <v>1551</v>
      </c>
      <c r="B18" s="2">
        <v>12</v>
      </c>
      <c r="C18" s="2" t="s">
        <v>1544</v>
      </c>
      <c r="D18" s="2" t="s">
        <v>774</v>
      </c>
      <c r="E18" t="s">
        <v>1066</v>
      </c>
      <c r="F18" t="s">
        <v>1546</v>
      </c>
      <c r="G18" t="s">
        <v>332</v>
      </c>
      <c r="H18" s="2" t="s">
        <v>366</v>
      </c>
      <c r="I18">
        <v>1301</v>
      </c>
      <c r="J18" t="s">
        <v>1545</v>
      </c>
      <c r="K18" t="s">
        <v>1549</v>
      </c>
      <c r="L18" t="s">
        <v>254</v>
      </c>
      <c r="M18" t="s">
        <v>332</v>
      </c>
      <c r="N18" s="2" t="s">
        <v>1547</v>
      </c>
      <c r="O18" s="2" t="s">
        <v>1547</v>
      </c>
      <c r="P18" s="2" t="s">
        <v>774</v>
      </c>
      <c r="Q18" s="2"/>
      <c r="R18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'12', 'I', '-1', '586', '1031', '9', '610', '1301', '999', '1035', '0', '9', '9999', '9999', '-1');</v>
      </c>
      <c r="S18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'586', '1031', '9', '610', '1301', '999', '1035', '0', '9', '9999', '9999', '-1' FROM DUAL) WHERE FORMATTER = 'Xlinkfmt' AND RULE_NUM = '12';</v>
      </c>
    </row>
    <row r="19" spans="1:19" ht="15" customHeight="1" x14ac:dyDescent="0.35">
      <c r="A19" s="2" t="s">
        <v>1551</v>
      </c>
      <c r="B19" s="2">
        <v>13</v>
      </c>
      <c r="C19" s="2" t="s">
        <v>1548</v>
      </c>
      <c r="D19" s="2" t="s">
        <v>1554</v>
      </c>
      <c r="E19" s="2" t="s">
        <v>284</v>
      </c>
      <c r="F19" s="2" t="s">
        <v>1546</v>
      </c>
      <c r="G19" t="s">
        <v>254</v>
      </c>
      <c r="H19" t="s">
        <v>1553</v>
      </c>
      <c r="I19">
        <v>1300</v>
      </c>
      <c r="J19" t="s">
        <v>1545</v>
      </c>
      <c r="K19" t="s">
        <v>774</v>
      </c>
      <c r="L19" t="s">
        <v>332</v>
      </c>
      <c r="M19" t="s">
        <v>332</v>
      </c>
      <c r="N19" s="2" t="s">
        <v>1547</v>
      </c>
      <c r="O19" s="2" t="s">
        <v>1547</v>
      </c>
      <c r="P19" s="2" t="s">
        <v>774</v>
      </c>
      <c r="Q19" s="2"/>
      <c r="R19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'13', 'O', '7002', '700', '1031', '0', '600', '1300', '999', '-1', '9', '9', '9999', '9999', '-1');</v>
      </c>
      <c r="S19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'7002', '700', '1031', '0', '600', '1300', '999', '-1', '9', '9', '9999', '9999', '-1' FROM DUAL) WHERE FORMATTER = 'Xlinkfmt' AND RULE_NUM = '13';</v>
      </c>
    </row>
    <row r="20" spans="1:19" ht="15" customHeight="1" x14ac:dyDescent="0.35">
      <c r="A20" s="2" t="s">
        <v>1551</v>
      </c>
      <c r="B20" s="2">
        <v>14</v>
      </c>
      <c r="C20" s="2" t="s">
        <v>1544</v>
      </c>
      <c r="D20" s="2" t="s">
        <v>1554</v>
      </c>
      <c r="E20" s="2" t="s">
        <v>284</v>
      </c>
      <c r="F20" s="2" t="s">
        <v>1546</v>
      </c>
      <c r="G20" t="s">
        <v>332</v>
      </c>
      <c r="H20" t="s">
        <v>366</v>
      </c>
      <c r="I20">
        <v>1301</v>
      </c>
      <c r="J20" t="s">
        <v>1545</v>
      </c>
      <c r="K20" s="2" t="s">
        <v>1549</v>
      </c>
      <c r="L20" t="s">
        <v>254</v>
      </c>
      <c r="M20" t="s">
        <v>332</v>
      </c>
      <c r="N20" s="2" t="s">
        <v>1547</v>
      </c>
      <c r="O20" s="2" t="s">
        <v>1547</v>
      </c>
      <c r="P20" s="2" t="s">
        <v>774</v>
      </c>
      <c r="Q20" s="2"/>
      <c r="R20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'14', 'I', '7002', '700', '1031', '9', '610', '1301', '999', '1035', '0', '9', '9999', '9999', '-1');</v>
      </c>
      <c r="S20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'7002', '700', '1031', '9', '610', '1301', '999', '1035', '0', '9', '9999', '9999', '-1' FROM DUAL) WHERE FORMATTER = 'Xlinkfmt' AND RULE_NUM = '14';</v>
      </c>
    </row>
    <row r="21" spans="1:19" ht="15" customHeight="1" x14ac:dyDescent="0.35">
      <c r="A21" s="2" t="s">
        <v>1551</v>
      </c>
      <c r="B21" s="2">
        <v>15</v>
      </c>
      <c r="C21" s="2" t="s">
        <v>1548</v>
      </c>
      <c r="D21" s="2" t="s">
        <v>774</v>
      </c>
      <c r="E21" s="2" t="s">
        <v>419</v>
      </c>
      <c r="F21" s="2" t="s">
        <v>1546</v>
      </c>
      <c r="G21" t="s">
        <v>254</v>
      </c>
      <c r="H21" t="s">
        <v>42</v>
      </c>
      <c r="I21">
        <v>1200</v>
      </c>
      <c r="J21" t="s">
        <v>1545</v>
      </c>
      <c r="K21" t="s">
        <v>774</v>
      </c>
      <c r="L21" t="s">
        <v>332</v>
      </c>
      <c r="M21" t="s">
        <v>332</v>
      </c>
      <c r="N21" s="2" t="s">
        <v>1547</v>
      </c>
      <c r="O21" s="2" t="s">
        <v>1547</v>
      </c>
      <c r="P21" s="2" t="s">
        <v>774</v>
      </c>
      <c r="Q21" s="2"/>
      <c r="R21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('Xlinkfmt', '15', 'O', '-1', '751', '1031', '0', '200', '1200', '999', '-1', '9', '9', '9999', '9999', '-1');</v>
      </c>
      <c r="S21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'751', '1031', '0', '200', '1200', '999', '-1', '9', '9', '9999', '9999', '-1' FROM DUAL) WHERE FORMATTER = 'Xlinkfmt' AND RULE_NUM = '15';</v>
      </c>
    </row>
    <row r="22" spans="1:19" ht="15" customHeight="1" x14ac:dyDescent="0.35">
      <c r="A22" s="2" t="s">
        <v>1555</v>
      </c>
      <c r="B22" s="2">
        <v>1</v>
      </c>
      <c r="C22" s="2" t="s">
        <v>1548</v>
      </c>
      <c r="D22" s="2" t="s">
        <v>774</v>
      </c>
      <c r="E22" s="2" t="s">
        <v>1545</v>
      </c>
      <c r="F22" s="2" t="s">
        <v>423</v>
      </c>
      <c r="G22" t="s">
        <v>254</v>
      </c>
      <c r="H22" t="s">
        <v>102</v>
      </c>
      <c r="I22">
        <v>100</v>
      </c>
      <c r="J22" t="s">
        <v>1545</v>
      </c>
      <c r="K22" s="2" t="s">
        <v>774</v>
      </c>
      <c r="L22" t="s">
        <v>332</v>
      </c>
      <c r="M22" t="s">
        <v>332</v>
      </c>
      <c r="N22" s="2" t="s">
        <v>1547</v>
      </c>
      <c r="O22" s="2" t="s">
        <v>1547</v>
      </c>
      <c r="P22" s="2" t="s">
        <v>774</v>
      </c>
      <c r="Q22" s="2"/>
      <c r="R22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'1', 'O', '-1', '999', '1001', '0', '800', '100', '999', '-1', '9', '9', '9999', '9999', '-1');</v>
      </c>
      <c r="S22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'1001', '0', '800', '100', '999', '-1', '9', '9', '9999', '9999', '-1' FROM DUAL) WHERE FORMATTER = 'iBSMfmt' AND RULE_NUM = '1';</v>
      </c>
    </row>
    <row r="23" spans="1:19" x14ac:dyDescent="0.35">
      <c r="A23" s="2" t="s">
        <v>1555</v>
      </c>
      <c r="B23">
        <v>2</v>
      </c>
      <c r="C23" s="2" t="s">
        <v>1544</v>
      </c>
      <c r="D23" s="2" t="s">
        <v>774</v>
      </c>
      <c r="E23" t="s">
        <v>1545</v>
      </c>
      <c r="F23" t="s">
        <v>243</v>
      </c>
      <c r="G23" t="s">
        <v>254</v>
      </c>
      <c r="H23" s="2" t="s">
        <v>1552</v>
      </c>
      <c r="I23">
        <v>101</v>
      </c>
      <c r="J23" t="s">
        <v>1545</v>
      </c>
      <c r="K23" t="s">
        <v>1552</v>
      </c>
      <c r="L23" t="s">
        <v>332</v>
      </c>
      <c r="M23" t="s">
        <v>332</v>
      </c>
      <c r="N23" s="2" t="s">
        <v>1547</v>
      </c>
      <c r="O23" s="2" t="s">
        <v>1547</v>
      </c>
      <c r="P23" s="2" t="s">
        <v>774</v>
      </c>
      <c r="Q23" s="2"/>
      <c r="R23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'2', 'I', '-1', '999', '51', '0', '810', '101', '999', '810', '9', '9', '9999', '9999', '-1');</v>
      </c>
      <c r="S23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'0', '810', '101', '999', '810', '9', '9', '9999', '9999', '-1' FROM DUAL) WHERE FORMATTER = 'iBSMfmt' AND RULE_NUM = '2';</v>
      </c>
    </row>
    <row r="24" spans="1:19" x14ac:dyDescent="0.35">
      <c r="A24" s="2" t="s">
        <v>1555</v>
      </c>
      <c r="B24">
        <v>3</v>
      </c>
      <c r="C24" s="2" t="s">
        <v>1544</v>
      </c>
      <c r="D24" s="2" t="s">
        <v>774</v>
      </c>
      <c r="E24" t="s">
        <v>1545</v>
      </c>
      <c r="F24" t="s">
        <v>243</v>
      </c>
      <c r="G24" t="s">
        <v>254</v>
      </c>
      <c r="H24" s="2" t="s">
        <v>102</v>
      </c>
      <c r="I24">
        <v>102</v>
      </c>
      <c r="J24" t="s">
        <v>1545</v>
      </c>
      <c r="K24" t="s">
        <v>102</v>
      </c>
      <c r="L24" t="s">
        <v>332</v>
      </c>
      <c r="M24" t="s">
        <v>332</v>
      </c>
      <c r="N24" s="2" t="s">
        <v>1547</v>
      </c>
      <c r="O24" s="2" t="s">
        <v>1547</v>
      </c>
      <c r="P24" s="2" t="s">
        <v>774</v>
      </c>
      <c r="Q24" s="2"/>
      <c r="R24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'3', 'I', '-1', '999', '51', '0', '800', '102', '999', '800', '9', '9', '9999', '9999', '-1');</v>
      </c>
      <c r="S24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'0', '800', '102', '999', '800', '9', '9', '9999', '9999', '-1' FROM DUAL) WHERE FORMATTER = 'iBSMfmt' AND RULE_NUM = '3';</v>
      </c>
    </row>
    <row r="25" spans="1:19" x14ac:dyDescent="0.35">
      <c r="A25" s="2" t="s">
        <v>1555</v>
      </c>
      <c r="B25">
        <v>4</v>
      </c>
      <c r="C25" s="2" t="s">
        <v>1548</v>
      </c>
      <c r="D25" s="2" t="s">
        <v>774</v>
      </c>
      <c r="E25" t="s">
        <v>1545</v>
      </c>
      <c r="F25" t="s">
        <v>1552</v>
      </c>
      <c r="G25" t="s">
        <v>254</v>
      </c>
      <c r="H25" t="s">
        <v>1552</v>
      </c>
      <c r="I25">
        <v>103</v>
      </c>
      <c r="J25" t="s">
        <v>1545</v>
      </c>
      <c r="K25" t="s">
        <v>774</v>
      </c>
      <c r="L25" t="s">
        <v>332</v>
      </c>
      <c r="M25" t="s">
        <v>332</v>
      </c>
      <c r="N25" s="2" t="s">
        <v>1547</v>
      </c>
      <c r="O25" s="2" t="s">
        <v>1547</v>
      </c>
      <c r="P25" s="2" t="s">
        <v>774</v>
      </c>
      <c r="Q25" s="2"/>
      <c r="R2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'4', 'O', '-1', '999', '810', '0', '810', '103', '999', '-1', '9', '9', '9999', '9999', '-1');</v>
      </c>
      <c r="S2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'810', '0', '810', '103', '999', '-1', '9', '9', '9999', '9999', '-1' FROM DUAL) WHERE FORMATTER = 'iBSMfmt' AND RULE_NUM = '4';</v>
      </c>
    </row>
    <row r="26" spans="1:19" x14ac:dyDescent="0.35">
      <c r="A26" s="2" t="s">
        <v>1555</v>
      </c>
      <c r="B26">
        <v>5</v>
      </c>
      <c r="C26" s="2" t="s">
        <v>1548</v>
      </c>
      <c r="D26" s="2" t="s">
        <v>774</v>
      </c>
      <c r="E26" t="s">
        <v>1545</v>
      </c>
      <c r="F26" t="s">
        <v>102</v>
      </c>
      <c r="G26" t="s">
        <v>254</v>
      </c>
      <c r="H26" t="s">
        <v>102</v>
      </c>
      <c r="I26">
        <v>100</v>
      </c>
      <c r="J26" t="s">
        <v>1545</v>
      </c>
      <c r="K26" t="s">
        <v>774</v>
      </c>
      <c r="L26" t="s">
        <v>332</v>
      </c>
      <c r="M26" t="s">
        <v>332</v>
      </c>
      <c r="N26" s="2" t="s">
        <v>1547</v>
      </c>
      <c r="O26" s="2" t="s">
        <v>1547</v>
      </c>
      <c r="P26" s="2" t="s">
        <v>774</v>
      </c>
      <c r="Q26" s="2"/>
      <c r="R2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'5', 'O', '-1', '999', '800', '0', '800', '100', '999', '-1', '9', '9', '9999', '9999', '-1');</v>
      </c>
      <c r="S2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'800', '0', '800', '100', '999', '-1', '9', '9', '9999', '9999', '-1' FROM DUAL) WHERE FORMATTER = 'iBSMfmt' AND RULE_NUM = '5';</v>
      </c>
    </row>
    <row r="27" spans="1:19" x14ac:dyDescent="0.35">
      <c r="A27" s="2" t="s">
        <v>1555</v>
      </c>
      <c r="B27">
        <v>6</v>
      </c>
      <c r="C27" s="2" t="s">
        <v>1544</v>
      </c>
      <c r="D27" s="2" t="s">
        <v>774</v>
      </c>
      <c r="E27" t="s">
        <v>1545</v>
      </c>
      <c r="F27" t="s">
        <v>243</v>
      </c>
      <c r="G27" t="s">
        <v>332</v>
      </c>
      <c r="H27" t="s">
        <v>1550</v>
      </c>
      <c r="I27">
        <v>201</v>
      </c>
      <c r="J27" t="s">
        <v>1545</v>
      </c>
      <c r="K27" t="s">
        <v>1549</v>
      </c>
      <c r="L27" t="s">
        <v>254</v>
      </c>
      <c r="M27" t="s">
        <v>332</v>
      </c>
      <c r="N27" s="2" t="s">
        <v>1547</v>
      </c>
      <c r="O27" s="2" t="s">
        <v>1547</v>
      </c>
      <c r="P27" s="2" t="s">
        <v>774</v>
      </c>
      <c r="Q27" s="2"/>
      <c r="R2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'6', 'I', '-1', '999', '51', '9', '210', '201', '999', '1035', '0', '9', '9999', '9999', '-1');</v>
      </c>
      <c r="S2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'210', '201', '999', '1035', '0', '9', '9999', '9999', '-1' FROM DUAL) WHERE FORMATTER = 'iBSMfmt' AND RULE_NUM = '6';</v>
      </c>
    </row>
    <row r="28" spans="1:19" x14ac:dyDescent="0.35">
      <c r="A28" s="2" t="s">
        <v>1555</v>
      </c>
      <c r="B28">
        <v>7</v>
      </c>
      <c r="C28" s="2" t="s">
        <v>1548</v>
      </c>
      <c r="D28" s="2" t="s">
        <v>774</v>
      </c>
      <c r="E28" t="s">
        <v>1545</v>
      </c>
      <c r="F28" t="s">
        <v>1546</v>
      </c>
      <c r="G28" t="s">
        <v>254</v>
      </c>
      <c r="H28" t="s">
        <v>42</v>
      </c>
      <c r="I28">
        <v>200</v>
      </c>
      <c r="J28" t="s">
        <v>1545</v>
      </c>
      <c r="K28" t="s">
        <v>774</v>
      </c>
      <c r="L28" t="s">
        <v>332</v>
      </c>
      <c r="M28" t="s">
        <v>332</v>
      </c>
      <c r="N28" s="2" t="s">
        <v>1547</v>
      </c>
      <c r="O28" s="2" t="s">
        <v>1547</v>
      </c>
      <c r="P28" s="2" t="s">
        <v>774</v>
      </c>
      <c r="Q28" s="2"/>
      <c r="R28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'7', 'O', '-1', '999', '1031', '0', '200', '200', '999', '-1', '9', '9', '9999', '9999', '-1');</v>
      </c>
      <c r="S28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'1031', '0', '200', '200', '999', '-1', '9', '9', '9999', '9999', '-1' FROM DUAL) WHERE FORMATTER = 'iBSMfmt' AND RULE_NUM = '7';</v>
      </c>
    </row>
    <row r="29" spans="1:19" x14ac:dyDescent="0.35">
      <c r="A29" s="2" t="s">
        <v>1555</v>
      </c>
      <c r="B29">
        <v>8</v>
      </c>
      <c r="C29" s="2" t="s">
        <v>1544</v>
      </c>
      <c r="D29" s="2" t="s">
        <v>774</v>
      </c>
      <c r="E29" t="s">
        <v>1545</v>
      </c>
      <c r="F29" t="s">
        <v>1546</v>
      </c>
      <c r="G29" t="s">
        <v>332</v>
      </c>
      <c r="H29" t="s">
        <v>1550</v>
      </c>
      <c r="I29">
        <v>201</v>
      </c>
      <c r="J29" t="s">
        <v>1545</v>
      </c>
      <c r="K29" t="s">
        <v>1549</v>
      </c>
      <c r="L29" t="s">
        <v>254</v>
      </c>
      <c r="M29" t="s">
        <v>332</v>
      </c>
      <c r="N29" s="2" t="s">
        <v>1547</v>
      </c>
      <c r="O29" s="2" t="s">
        <v>1547</v>
      </c>
      <c r="P29" s="2" t="s">
        <v>774</v>
      </c>
      <c r="Q29" s="2"/>
      <c r="R29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'8', 'I', '-1', '999', '1031', '9', '210', '201', '999', '1035', '0', '9', '9999', '9999', '-1');</v>
      </c>
      <c r="S29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'1031', '9', '210', '201', '999', '1035', '0', '9', '9999', '9999', '-1' FROM DUAL) WHERE FORMATTER = 'iBSMfmt' AND RULE_NUM = '8';</v>
      </c>
    </row>
    <row r="30" spans="1:19" x14ac:dyDescent="0.35">
      <c r="A30" s="2" t="s">
        <v>1555</v>
      </c>
      <c r="B30">
        <v>9</v>
      </c>
      <c r="C30" s="2" t="s">
        <v>1548</v>
      </c>
      <c r="D30" s="2" t="s">
        <v>774</v>
      </c>
      <c r="E30" t="s">
        <v>1545</v>
      </c>
      <c r="F30" t="s">
        <v>1546</v>
      </c>
      <c r="G30" t="s">
        <v>12</v>
      </c>
      <c r="H30" t="s">
        <v>1556</v>
      </c>
      <c r="I30">
        <v>300</v>
      </c>
      <c r="J30" t="s">
        <v>1545</v>
      </c>
      <c r="K30" t="s">
        <v>774</v>
      </c>
      <c r="L30" t="s">
        <v>332</v>
      </c>
      <c r="M30" t="s">
        <v>332</v>
      </c>
      <c r="N30" s="2" t="s">
        <v>1547</v>
      </c>
      <c r="O30" s="2" t="s">
        <v>1547</v>
      </c>
      <c r="P30" s="2" t="s">
        <v>774</v>
      </c>
      <c r="Q30" s="2"/>
      <c r="R30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'9', 'O', '-1', '999', '1031', '1', '400', '300', '999', '-1', '9', '9', '9999', '9999', '-1');</v>
      </c>
      <c r="S30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'1031', '1', '400', '300', '999', '-1', '9', '9', '9999', '9999', '-1' FROM DUAL) WHERE FORMATTER = 'iBSMfmt' AND RULE_NUM = '9';</v>
      </c>
    </row>
    <row r="31" spans="1:19" x14ac:dyDescent="0.35">
      <c r="A31" s="2" t="s">
        <v>1555</v>
      </c>
      <c r="B31">
        <v>10</v>
      </c>
      <c r="C31" s="2" t="s">
        <v>1548</v>
      </c>
      <c r="D31" s="2" t="s">
        <v>774</v>
      </c>
      <c r="E31" t="s">
        <v>1545</v>
      </c>
      <c r="F31" t="s">
        <v>1557</v>
      </c>
      <c r="G31" t="s">
        <v>12</v>
      </c>
      <c r="H31" t="s">
        <v>1556</v>
      </c>
      <c r="I31">
        <v>300</v>
      </c>
      <c r="J31" t="s">
        <v>1545</v>
      </c>
      <c r="K31" t="s">
        <v>774</v>
      </c>
      <c r="L31" t="s">
        <v>332</v>
      </c>
      <c r="M31" t="s">
        <v>332</v>
      </c>
      <c r="N31" s="2" t="s">
        <v>1547</v>
      </c>
      <c r="O31" s="2" t="s">
        <v>1547</v>
      </c>
      <c r="P31" s="2" t="s">
        <v>774</v>
      </c>
      <c r="R31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'10', 'O', '-1', '999', '1041', '1', '400', '300', '999', '-1', '9', '9', '9999', '9999', '-1');</v>
      </c>
      <c r="S31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'999', '1041', '1', '400', '300', '999', '-1', '9', '9', '9999', '9999', '-1' FROM DUAL) WHERE FORMATTER = 'iBSMfmt' AND RULE_NUM = '10';</v>
      </c>
    </row>
    <row r="32" spans="1:19" x14ac:dyDescent="0.35">
      <c r="A32" s="2" t="s">
        <v>1555</v>
      </c>
      <c r="B32">
        <v>11</v>
      </c>
      <c r="C32" s="2" t="s">
        <v>1544</v>
      </c>
      <c r="D32" s="2" t="s">
        <v>774</v>
      </c>
      <c r="E32" t="s">
        <v>1545</v>
      </c>
      <c r="F32" t="s">
        <v>243</v>
      </c>
      <c r="G32" t="s">
        <v>332</v>
      </c>
      <c r="H32" t="s">
        <v>1558</v>
      </c>
      <c r="I32">
        <v>301</v>
      </c>
      <c r="J32" t="s">
        <v>1545</v>
      </c>
      <c r="K32" t="s">
        <v>1549</v>
      </c>
      <c r="L32" t="s">
        <v>12</v>
      </c>
      <c r="M32" t="s">
        <v>332</v>
      </c>
      <c r="N32" s="2" t="s">
        <v>1547</v>
      </c>
      <c r="O32" s="2" t="s">
        <v>1547</v>
      </c>
      <c r="P32" s="2" t="s">
        <v>774</v>
      </c>
      <c r="Q32" s="2"/>
      <c r="R32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'11', 'I', '-1', '999', '51', '9', '410', '301', '999', '1035', '1', '9', '9999', '9999', '-1');</v>
      </c>
      <c r="S32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'410', '301', '999', '1035', '1', '9', '9999', '9999', '-1' FROM DUAL) WHERE FORMATTER = 'iBSMfmt' AND RULE_NUM = '11';</v>
      </c>
    </row>
    <row r="33" spans="1:19" x14ac:dyDescent="0.35">
      <c r="A33" s="2" t="s">
        <v>1555</v>
      </c>
      <c r="B33">
        <v>12</v>
      </c>
      <c r="C33" s="2" t="s">
        <v>1544</v>
      </c>
      <c r="D33" s="2" t="s">
        <v>774</v>
      </c>
      <c r="E33" t="s">
        <v>1545</v>
      </c>
      <c r="F33" t="s">
        <v>1546</v>
      </c>
      <c r="G33" t="s">
        <v>332</v>
      </c>
      <c r="H33" t="s">
        <v>1558</v>
      </c>
      <c r="I33">
        <v>301</v>
      </c>
      <c r="J33" t="s">
        <v>1545</v>
      </c>
      <c r="K33" t="s">
        <v>1549</v>
      </c>
      <c r="L33" t="s">
        <v>12</v>
      </c>
      <c r="M33" t="s">
        <v>332</v>
      </c>
      <c r="N33" s="2" t="s">
        <v>1547</v>
      </c>
      <c r="O33" s="2" t="s">
        <v>1547</v>
      </c>
      <c r="P33" s="2" t="s">
        <v>774</v>
      </c>
      <c r="Q33" s="2"/>
      <c r="R33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'12', 'I', '-1', '999', '1031', '9', '410', '301', '999', '1035', '1', '9', '9999', '9999', '-1');</v>
      </c>
      <c r="S33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'1031', '9', '410', '301', '999', '1035', '1', '9', '9999', '9999', '-1' FROM DUAL) WHERE FORMATTER = 'iBSMfmt' AND RULE_NUM = '12';</v>
      </c>
    </row>
    <row r="34" spans="1:19" x14ac:dyDescent="0.35">
      <c r="A34" s="2" t="s">
        <v>1555</v>
      </c>
      <c r="B34">
        <v>13</v>
      </c>
      <c r="C34" s="2" t="s">
        <v>1544</v>
      </c>
      <c r="D34" s="2" t="s">
        <v>774</v>
      </c>
      <c r="E34" t="s">
        <v>1545</v>
      </c>
      <c r="F34" t="s">
        <v>243</v>
      </c>
      <c r="G34" t="s">
        <v>332</v>
      </c>
      <c r="H34" t="s">
        <v>348</v>
      </c>
      <c r="I34">
        <v>301</v>
      </c>
      <c r="J34" t="s">
        <v>1545</v>
      </c>
      <c r="K34" t="s">
        <v>1559</v>
      </c>
      <c r="L34" t="s">
        <v>12</v>
      </c>
      <c r="M34" t="s">
        <v>332</v>
      </c>
      <c r="N34" s="2" t="s">
        <v>1547</v>
      </c>
      <c r="O34" s="2" t="s">
        <v>1547</v>
      </c>
      <c r="P34" s="2" t="s">
        <v>774</v>
      </c>
      <c r="R34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'13', 'I', '-1', '999', '51', '9', '430', '301', '999', '73', '1', '9', '9999', '9999', '-1');</v>
      </c>
      <c r="S34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'51', '9', '430', '301', '999', '73', '1', '9', '9999', '9999', '-1' FROM DUAL) WHERE FORMATTER = 'iBSMfmt' AND RULE_NUM = '13';</v>
      </c>
    </row>
    <row r="35" spans="1:19" x14ac:dyDescent="0.35">
      <c r="A35" s="2" t="s">
        <v>1555</v>
      </c>
      <c r="B35">
        <v>14</v>
      </c>
      <c r="C35" s="2" t="s">
        <v>1544</v>
      </c>
      <c r="D35" s="2" t="s">
        <v>774</v>
      </c>
      <c r="E35" t="s">
        <v>1545</v>
      </c>
      <c r="F35" t="s">
        <v>1557</v>
      </c>
      <c r="G35" t="s">
        <v>332</v>
      </c>
      <c r="H35" t="s">
        <v>348</v>
      </c>
      <c r="I35">
        <v>301</v>
      </c>
      <c r="J35" t="s">
        <v>1545</v>
      </c>
      <c r="K35" t="s">
        <v>1559</v>
      </c>
      <c r="L35" t="s">
        <v>12</v>
      </c>
      <c r="M35" t="s">
        <v>332</v>
      </c>
      <c r="N35" s="2" t="s">
        <v>1547</v>
      </c>
      <c r="O35" s="2" t="s">
        <v>1547</v>
      </c>
      <c r="P35" s="2" t="s">
        <v>774</v>
      </c>
      <c r="Q35" s="2"/>
      <c r="R35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'14', 'I', '-1', '999', '1041', '9', '430', '301', '999', '73', '1', '9', '9999', '9999', '-1');</v>
      </c>
      <c r="S35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'1041', '9', '430', '301', '999', '73', '1', '9', '9999', '9999', '-1' FROM DUAL) WHERE FORMATTER = 'iBSMfmt' AND RULE_NUM = '14';</v>
      </c>
    </row>
    <row r="36" spans="1:19" x14ac:dyDescent="0.35">
      <c r="A36" s="2" t="s">
        <v>1555</v>
      </c>
      <c r="B36">
        <v>15</v>
      </c>
      <c r="C36" s="2" t="s">
        <v>1544</v>
      </c>
      <c r="D36" s="2" t="s">
        <v>774</v>
      </c>
      <c r="E36" t="s">
        <v>1545</v>
      </c>
      <c r="F36" t="s">
        <v>1557</v>
      </c>
      <c r="G36" t="s">
        <v>332</v>
      </c>
      <c r="H36" t="s">
        <v>1558</v>
      </c>
      <c r="I36">
        <v>301</v>
      </c>
      <c r="J36" t="s">
        <v>1545</v>
      </c>
      <c r="K36" t="s">
        <v>1559</v>
      </c>
      <c r="L36" t="s">
        <v>12</v>
      </c>
      <c r="M36" t="s">
        <v>332</v>
      </c>
      <c r="N36" s="2" t="s">
        <v>1547</v>
      </c>
      <c r="O36" s="2" t="s">
        <v>1547</v>
      </c>
      <c r="P36" s="2" t="s">
        <v>774</v>
      </c>
      <c r="R36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'15', 'I', '-1', '999', '1041', '9', '410', '301', '999', '73', '1', '9', '9999', '9999', '-1');</v>
      </c>
      <c r="S36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'999', '1041', '9', '410', '301', '999', '73', '1', '9', '9999', '9999', '-1' FROM DUAL) WHERE FORMATTER = 'iBSMfmt' AND RULE_NUM = '15';</v>
      </c>
    </row>
    <row r="37" spans="1:19" x14ac:dyDescent="0.35">
      <c r="A37" s="2" t="s">
        <v>1555</v>
      </c>
      <c r="B37">
        <v>16</v>
      </c>
      <c r="C37" s="2" t="s">
        <v>1548</v>
      </c>
      <c r="D37" s="2" t="s">
        <v>774</v>
      </c>
      <c r="E37" t="s">
        <v>549</v>
      </c>
      <c r="F37" t="s">
        <v>1557</v>
      </c>
      <c r="G37" t="s">
        <v>254</v>
      </c>
      <c r="H37" t="s">
        <v>42</v>
      </c>
      <c r="I37">
        <v>200</v>
      </c>
      <c r="J37" t="s">
        <v>1545</v>
      </c>
      <c r="K37" t="s">
        <v>774</v>
      </c>
      <c r="L37" t="s">
        <v>332</v>
      </c>
      <c r="M37" t="s">
        <v>332</v>
      </c>
      <c r="N37" s="2" t="s">
        <v>1547</v>
      </c>
      <c r="O37" s="2" t="s">
        <v>1547</v>
      </c>
      <c r="P37" s="2" t="s">
        <v>774</v>
      </c>
      <c r="Q37" s="2"/>
      <c r="R37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'16', 'O', '-1', '750', '1041', '0', '200', '200', '999', '-1', '9', '9', '9999', '9999', '-1');</v>
      </c>
      <c r="S37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'750', '1041', '0', '200', '200', '999', '-1', '9', '9', '9999', '9999', '-1' FROM DUAL) WHERE FORMATTER = 'iBSMfmt' AND RULE_NUM = '16';</v>
      </c>
    </row>
    <row r="38" spans="1:19" x14ac:dyDescent="0.35">
      <c r="A38" t="s">
        <v>1555</v>
      </c>
      <c r="B38">
        <v>17</v>
      </c>
      <c r="C38" t="s">
        <v>1544</v>
      </c>
      <c r="D38" s="2" t="s">
        <v>774</v>
      </c>
      <c r="E38" s="2" t="s">
        <v>549</v>
      </c>
      <c r="F38" s="2" t="s">
        <v>1557</v>
      </c>
      <c r="G38" s="2" t="s">
        <v>332</v>
      </c>
      <c r="H38" s="2" t="s">
        <v>1550</v>
      </c>
      <c r="I38" s="2">
        <v>201</v>
      </c>
      <c r="J38" s="2" t="s">
        <v>1545</v>
      </c>
      <c r="K38" s="2" t="s">
        <v>1559</v>
      </c>
      <c r="L38" s="2" t="s">
        <v>254</v>
      </c>
      <c r="M38" s="2" t="s">
        <v>332</v>
      </c>
      <c r="N38" s="2" t="s">
        <v>1547</v>
      </c>
      <c r="O38" s="2" t="s">
        <v>1547</v>
      </c>
      <c r="P38" s="2" t="s">
        <v>774</v>
      </c>
      <c r="Q38" s="2"/>
      <c r="R38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'17', 'I', '-1', '750', '1041', '9', '210', '201', '999', '73', '0', '9', '9999', '9999', '-1');</v>
      </c>
      <c r="S38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'750', '1041', '9', '210', '201', '999', '73', '0', '9', '9999', '9999', '-1' FROM DUAL) WHERE FORMATTER = 'iBSMfmt' AND RULE_NUM = '17';</v>
      </c>
    </row>
    <row r="39" spans="1:19" x14ac:dyDescent="0.35">
      <c r="A39" t="s">
        <v>1555</v>
      </c>
      <c r="B39">
        <v>18</v>
      </c>
      <c r="C39" t="s">
        <v>1548</v>
      </c>
      <c r="D39" s="2" t="s">
        <v>774</v>
      </c>
      <c r="E39" s="2" t="s">
        <v>547</v>
      </c>
      <c r="F39" s="2" t="s">
        <v>1557</v>
      </c>
      <c r="G39" s="2" t="s">
        <v>254</v>
      </c>
      <c r="H39" s="2" t="s">
        <v>42</v>
      </c>
      <c r="I39" s="2">
        <v>200</v>
      </c>
      <c r="J39" s="2" t="s">
        <v>1545</v>
      </c>
      <c r="K39" s="2" t="s">
        <v>774</v>
      </c>
      <c r="L39" s="2" t="s">
        <v>332</v>
      </c>
      <c r="M39" s="2" t="s">
        <v>332</v>
      </c>
      <c r="N39" s="2" t="s">
        <v>1547</v>
      </c>
      <c r="O39" s="2" t="s">
        <v>1547</v>
      </c>
      <c r="P39" s="2" t="s">
        <v>774</v>
      </c>
      <c r="Q39" s="2"/>
      <c r="R39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'18', 'O', '-1', '749', '1041', '0', '200', '200', '999', '-1', '9', '9', '9999', '9999', '-1');</v>
      </c>
      <c r="S39" t="str">
        <f t="shared" si="1"/>
        <v>UPDATE UFMT_FORMAT_SELECT SET (ROUTE_TYPE, SERVICE_ID_IN, TRANS_TYPE_IN, MSG_TYPE_IN, REVERSAL_IN, MTI, FORMAT_ID, TRANS_TYPE_OUT,  MSG_TYPE_OUT, REVERSAL_OUT, FINTRAN_IN, ACQ_INST_IN, ISS_INST_IN,  SERVICE_TYPE_IN)= (SELECT 'O', '-1', '749', '1041', '0', '200', '200', '999', '-1', '9', '9', '9999', '9999', '-1' FROM DUAL) WHERE FORMATTER = 'iBSMfmt' AND RULE_NUM = '18';</v>
      </c>
    </row>
    <row r="40" spans="1:19" x14ac:dyDescent="0.35">
      <c r="A40" t="s">
        <v>1555</v>
      </c>
      <c r="B40">
        <v>19</v>
      </c>
      <c r="C40" t="s">
        <v>1544</v>
      </c>
      <c r="D40" s="2" t="s">
        <v>774</v>
      </c>
      <c r="E40" s="2" t="s">
        <v>547</v>
      </c>
      <c r="F40" s="2" t="s">
        <v>1557</v>
      </c>
      <c r="G40" s="2" t="s">
        <v>332</v>
      </c>
      <c r="H40" s="2" t="s">
        <v>1550</v>
      </c>
      <c r="I40" s="2">
        <v>201</v>
      </c>
      <c r="J40" s="2" t="s">
        <v>1545</v>
      </c>
      <c r="K40" s="2" t="s">
        <v>1559</v>
      </c>
      <c r="L40" s="2" t="s">
        <v>254</v>
      </c>
      <c r="M40" s="2" t="s">
        <v>332</v>
      </c>
      <c r="N40" s="2" t="s">
        <v>1547</v>
      </c>
      <c r="O40" s="2" t="s">
        <v>1547</v>
      </c>
      <c r="P40" s="2" t="s">
        <v>774</v>
      </c>
      <c r="Q40" s="2"/>
      <c r="R40" t="str">
        <f t="shared" si="0"/>
        <v>Insert into UFMT_FORMAT_SELECT (FORMATTER, RULE_NUM, ROUTE_TYPE, SERVICE_ID_IN, TRANS_TYPE_IN,  MSG_TYPE_IN, REVERSAL_IN, MTI, FORMAT_ID, TRANS_TYPE_OUT,  MSG_TYPE_OUT, REVERSAL_OUT, FINTRAN_IN, ACQ_INST_IN, ISS_INST_IN, SERVICE_TYPE_IN) Values ('iBSMfmt', '19', 'I', '-1', '749', '1041', '9', '210', '201', '999', '73', '0', '9', '9999', '9999', '-1');</v>
      </c>
      <c r="S40" t="str">
        <f t="shared" si="1"/>
        <v>UPDATE UFMT_FORMAT_SELECT SET (ROUTE_TYPE, SERVICE_ID_IN, TRANS_TYPE_IN, MSG_TYPE_IN, REVERSAL_IN, MTI, FORMAT_ID, TRANS_TYPE_OUT,  MSG_TYPE_OUT, REVERSAL_OUT, FINTRAN_IN, ACQ_INST_IN, ISS_INST_IN,  SERVICE_TYPE_IN)= (SELECT 'I', '-1', '749', '1041', '9', '210', '201', '999', '73', '0', '9', '9999', '9999', '-1' FROM DUAL) WHERE FORMATTER = 'iBSMfmt' AND RULE_NUM = '19';</v>
      </c>
    </row>
  </sheetData>
  <autoFilter ref="A3:T37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F1" workbookViewId="0">
      <selection activeCell="H8" sqref="H8"/>
    </sheetView>
  </sheetViews>
  <sheetFormatPr defaultRowHeight="14.5" x14ac:dyDescent="0.35"/>
  <cols>
    <col min="2" max="2" width="23.453125" style="3" bestFit="1" customWidth="1"/>
    <col min="3" max="3" width="8.453125" style="3" customWidth="1"/>
    <col min="5" max="5" width="26" style="3" bestFit="1" customWidth="1"/>
    <col min="8" max="8" width="24" style="3" bestFit="1" customWidth="1"/>
    <col min="11" max="11" width="18.453125" style="3" bestFit="1" customWidth="1"/>
  </cols>
  <sheetData>
    <row r="1" spans="1:20" x14ac:dyDescent="0.35">
      <c r="A1" t="s">
        <v>1482</v>
      </c>
      <c r="D1" t="s">
        <v>1560</v>
      </c>
      <c r="G1" t="s">
        <v>1561</v>
      </c>
      <c r="J1" t="s">
        <v>1562</v>
      </c>
      <c r="M1" t="s">
        <v>1563</v>
      </c>
      <c r="P1" t="s">
        <v>1564</v>
      </c>
      <c r="S1" t="s">
        <v>1565</v>
      </c>
    </row>
    <row r="2" spans="1:20" x14ac:dyDescent="0.35">
      <c r="A2" s="5">
        <v>0</v>
      </c>
      <c r="B2" t="s">
        <v>1566</v>
      </c>
      <c r="D2" s="5">
        <v>0</v>
      </c>
      <c r="E2" t="s">
        <v>1567</v>
      </c>
      <c r="G2" s="5">
        <v>0</v>
      </c>
      <c r="H2" t="s">
        <v>714</v>
      </c>
      <c r="J2" s="5">
        <v>0</v>
      </c>
      <c r="K2" t="s">
        <v>1568</v>
      </c>
      <c r="M2" s="5">
        <v>0</v>
      </c>
      <c r="N2" t="s">
        <v>1569</v>
      </c>
      <c r="P2" s="5">
        <v>0</v>
      </c>
      <c r="Q2" s="4" t="s">
        <v>1570</v>
      </c>
      <c r="S2" s="5">
        <v>0</v>
      </c>
      <c r="T2" t="s">
        <v>1571</v>
      </c>
    </row>
    <row r="3" spans="1:20" x14ac:dyDescent="0.35">
      <c r="A3" s="5">
        <v>1</v>
      </c>
      <c r="B3" t="s">
        <v>1572</v>
      </c>
      <c r="D3" s="5">
        <v>1</v>
      </c>
      <c r="E3" t="s">
        <v>1573</v>
      </c>
      <c r="G3" s="5">
        <v>1</v>
      </c>
      <c r="H3" t="s">
        <v>1574</v>
      </c>
      <c r="J3" s="5">
        <v>1</v>
      </c>
      <c r="K3" t="s">
        <v>1575</v>
      </c>
      <c r="M3" s="5">
        <v>1</v>
      </c>
      <c r="N3" t="s">
        <v>1576</v>
      </c>
      <c r="P3" s="5">
        <v>1</v>
      </c>
      <c r="Q3" s="4" t="s">
        <v>1577</v>
      </c>
      <c r="S3" s="5">
        <v>1</v>
      </c>
      <c r="T3" t="s">
        <v>1578</v>
      </c>
    </row>
    <row r="4" spans="1:20" x14ac:dyDescent="0.35">
      <c r="A4" s="5">
        <v>2</v>
      </c>
      <c r="B4" t="s">
        <v>1579</v>
      </c>
      <c r="D4" s="5">
        <v>2</v>
      </c>
      <c r="E4" t="s">
        <v>1580</v>
      </c>
      <c r="G4" s="5">
        <v>2</v>
      </c>
      <c r="H4" t="s">
        <v>1581</v>
      </c>
      <c r="J4" s="5">
        <v>2</v>
      </c>
      <c r="K4" t="s">
        <v>1582</v>
      </c>
      <c r="M4" s="5">
        <v>2</v>
      </c>
      <c r="N4" t="s">
        <v>1583</v>
      </c>
      <c r="P4" s="5">
        <v>2</v>
      </c>
      <c r="Q4" s="4" t="s">
        <v>1584</v>
      </c>
      <c r="S4" s="5">
        <v>2</v>
      </c>
    </row>
    <row r="5" spans="1:20" x14ac:dyDescent="0.35">
      <c r="A5" s="5">
        <v>3</v>
      </c>
      <c r="B5" t="s">
        <v>1585</v>
      </c>
      <c r="D5" s="5">
        <v>3</v>
      </c>
      <c r="E5" t="s">
        <v>1586</v>
      </c>
      <c r="G5" s="5">
        <v>3</v>
      </c>
      <c r="H5" t="s">
        <v>1587</v>
      </c>
      <c r="J5" s="5">
        <v>3</v>
      </c>
      <c r="K5" t="s">
        <v>1588</v>
      </c>
      <c r="M5" s="5">
        <v>3</v>
      </c>
      <c r="N5" t="s">
        <v>1589</v>
      </c>
      <c r="P5" s="5">
        <v>3</v>
      </c>
      <c r="Q5" s="4" t="s">
        <v>1590</v>
      </c>
      <c r="S5" s="5">
        <v>3</v>
      </c>
    </row>
    <row r="6" spans="1:20" x14ac:dyDescent="0.35">
      <c r="A6" s="5">
        <v>4</v>
      </c>
      <c r="B6" t="s">
        <v>1591</v>
      </c>
      <c r="D6" s="5">
        <v>4</v>
      </c>
      <c r="E6" t="s">
        <v>1592</v>
      </c>
      <c r="G6" s="5">
        <v>4</v>
      </c>
      <c r="H6" t="s">
        <v>1593</v>
      </c>
      <c r="J6" s="5">
        <v>4</v>
      </c>
      <c r="K6" t="s">
        <v>1594</v>
      </c>
      <c r="M6" s="5">
        <v>4</v>
      </c>
      <c r="P6" s="5">
        <v>4</v>
      </c>
      <c r="S6" s="5">
        <v>4</v>
      </c>
    </row>
    <row r="7" spans="1:20" x14ac:dyDescent="0.35">
      <c r="A7" s="5">
        <v>5</v>
      </c>
      <c r="B7" t="s">
        <v>1595</v>
      </c>
      <c r="D7" s="5">
        <v>5</v>
      </c>
      <c r="E7" t="s">
        <v>1596</v>
      </c>
      <c r="G7" s="5">
        <v>5</v>
      </c>
      <c r="H7" t="s">
        <v>1597</v>
      </c>
      <c r="J7" s="5">
        <v>5</v>
      </c>
      <c r="K7" t="s">
        <v>1598</v>
      </c>
      <c r="M7" s="5">
        <v>5</v>
      </c>
      <c r="P7" s="5">
        <v>5</v>
      </c>
      <c r="S7" s="5">
        <v>5</v>
      </c>
    </row>
    <row r="8" spans="1:20" x14ac:dyDescent="0.35">
      <c r="A8" s="5">
        <v>6</v>
      </c>
      <c r="B8" t="s">
        <v>1599</v>
      </c>
      <c r="D8" s="5">
        <v>6</v>
      </c>
      <c r="E8" t="s">
        <v>1600</v>
      </c>
      <c r="G8" s="5">
        <v>6</v>
      </c>
      <c r="J8" s="5">
        <v>6</v>
      </c>
      <c r="K8" t="s">
        <v>1601</v>
      </c>
      <c r="M8" s="5">
        <v>6</v>
      </c>
      <c r="P8" s="5">
        <v>6</v>
      </c>
      <c r="S8" s="5">
        <v>6</v>
      </c>
    </row>
    <row r="9" spans="1:20" x14ac:dyDescent="0.35">
      <c r="A9" s="5">
        <v>7</v>
      </c>
      <c r="B9" t="s">
        <v>1602</v>
      </c>
      <c r="D9" s="5">
        <v>7</v>
      </c>
      <c r="G9" s="5">
        <v>7</v>
      </c>
      <c r="J9" s="5">
        <v>7</v>
      </c>
      <c r="K9" t="s">
        <v>1603</v>
      </c>
      <c r="M9" s="5">
        <v>7</v>
      </c>
      <c r="P9" s="5">
        <v>7</v>
      </c>
      <c r="S9" s="5">
        <v>7</v>
      </c>
    </row>
    <row r="10" spans="1:20" x14ac:dyDescent="0.35">
      <c r="A10" s="5">
        <v>8</v>
      </c>
      <c r="B10" t="s">
        <v>1604</v>
      </c>
      <c r="D10" s="5">
        <v>8</v>
      </c>
      <c r="G10" s="5">
        <v>8</v>
      </c>
      <c r="J10" s="5">
        <v>8</v>
      </c>
      <c r="K10" t="s">
        <v>1605</v>
      </c>
      <c r="M10" s="5">
        <v>8</v>
      </c>
      <c r="P10" s="5">
        <v>8</v>
      </c>
      <c r="S10" s="5">
        <v>8</v>
      </c>
    </row>
    <row r="11" spans="1:20" x14ac:dyDescent="0.35">
      <c r="A11" s="5">
        <v>9</v>
      </c>
      <c r="D11" s="5">
        <v>9</v>
      </c>
      <c r="G11" s="5">
        <v>9</v>
      </c>
      <c r="J11" s="5">
        <v>9</v>
      </c>
      <c r="K11" t="s">
        <v>1606</v>
      </c>
      <c r="M11" s="5">
        <v>9</v>
      </c>
      <c r="P11" s="5">
        <v>9</v>
      </c>
      <c r="S11" s="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zoomScale="85" zoomScaleNormal="85" workbookViewId="0">
      <pane ySplit="3" topLeftCell="A4" activePane="bottomLeft" state="frozen"/>
      <selection pane="bottomLeft" activeCell="I161" sqref="I161:I165"/>
    </sheetView>
  </sheetViews>
  <sheetFormatPr defaultRowHeight="14.5" x14ac:dyDescent="0.35"/>
  <cols>
    <col min="1" max="1" width="10.54296875" style="3" bestFit="1" customWidth="1"/>
    <col min="2" max="2" width="9.453125" style="3" customWidth="1"/>
    <col min="3" max="3" width="39.7265625" style="3" bestFit="1" customWidth="1"/>
    <col min="4" max="4" width="6.81640625" style="3" customWidth="1"/>
    <col min="5" max="5" width="24" style="3" bestFit="1" customWidth="1"/>
    <col min="6" max="6" width="10.26953125" style="3" customWidth="1"/>
    <col min="8" max="8" width="11.90625" style="3" customWidth="1"/>
    <col min="9" max="9" width="16" style="3" customWidth="1"/>
  </cols>
  <sheetData>
    <row r="1" spans="1:9" ht="15" customHeight="1" x14ac:dyDescent="0.35">
      <c r="A1" t="s">
        <v>578</v>
      </c>
      <c r="C1">
        <f>MAX(A:A)+1</f>
        <v>166</v>
      </c>
    </row>
    <row r="3" spans="1:9" s="1" customFormat="1" ht="15" customHeight="1" x14ac:dyDescent="0.35">
      <c r="A3" s="1" t="s">
        <v>579</v>
      </c>
      <c r="B3" s="1" t="s">
        <v>580</v>
      </c>
      <c r="C3" s="1" t="s">
        <v>5</v>
      </c>
      <c r="E3" s="1" t="s">
        <v>581</v>
      </c>
      <c r="G3" s="1" t="s">
        <v>582</v>
      </c>
      <c r="H3" s="1" t="s">
        <v>583</v>
      </c>
      <c r="I3" s="1" t="s">
        <v>584</v>
      </c>
    </row>
    <row r="4" spans="1:9" ht="15" customHeight="1" x14ac:dyDescent="0.35">
      <c r="A4">
        <v>2</v>
      </c>
      <c r="B4">
        <v>0</v>
      </c>
      <c r="C4" s="2" t="s">
        <v>585</v>
      </c>
      <c r="D4" s="2"/>
      <c r="E4" t="str">
        <f>VLOOKUP(B4,Dictionary!$G$2:$H$7,2,FALSE)</f>
        <v xml:space="preserve">CONV_TYPE_REPLACE </v>
      </c>
      <c r="G4" t="str">
        <f t="shared" ref="G4:G35" si="0">"Insert into UFMT_CONVERSION (CONV_KEY, CONV_TYPE, DESCRIPTION) Values ('"&amp;A4&amp;"', '"&amp;B4&amp;"', '"&amp;C4&amp;"');"</f>
        <v>Insert into UFMT_CONVERSION (CONV_KEY, CONV_TYPE, DESCRIPTION) Values ('2', '0', 'Account From/To -&gt; Prcode');</v>
      </c>
      <c r="H4" t="str">
        <f t="shared" ref="H4:H35" si="1">"Update UFMT_CONVERSION Set CONV_TYPE = '"&amp;B4&amp;"', DESCRIPTION = '"&amp;C4&amp;"' where CONV_KEY = '"&amp;A4&amp;"';"</f>
        <v>Update UFMT_CONVERSION Set CONV_TYPE = '0', DESCRIPTION = 'Account From/To -&gt; Prcode' where CONV_KEY = '2';</v>
      </c>
    </row>
    <row r="5" spans="1:9" ht="15" customHeight="1" x14ac:dyDescent="0.35">
      <c r="A5">
        <v>3</v>
      </c>
      <c r="B5">
        <v>2</v>
      </c>
      <c r="C5" s="2" t="s">
        <v>586</v>
      </c>
      <c r="D5" s="2"/>
      <c r="E5" t="str">
        <f>VLOOKUP(B5,Dictionary!$G$2:$H$7,2,FALSE)</f>
        <v xml:space="preserve">CONV_TYPE_TEMPLATE </v>
      </c>
      <c r="G5" t="str">
        <f t="shared" si="0"/>
        <v>Insert into UFMT_CONVERSION (CONV_KEY, CONV_TYPE, DESCRIPTION) Values ('3', '2', 'YYYYMMDD to YYMMDD');</v>
      </c>
      <c r="H5" t="str">
        <f t="shared" si="1"/>
        <v>Update UFMT_CONVERSION Set CONV_TYPE = '2', DESCRIPTION = 'YYYYMMDD to YYMMDD' where CONV_KEY = '3';</v>
      </c>
    </row>
    <row r="6" spans="1:9" ht="15" customHeight="1" x14ac:dyDescent="0.35">
      <c r="A6">
        <v>4</v>
      </c>
      <c r="B6">
        <v>2</v>
      </c>
      <c r="C6" s="2" t="s">
        <v>587</v>
      </c>
      <c r="D6" s="2"/>
      <c r="E6" t="str">
        <f>VLOOKUP(B6,Dictionary!$G$2:$H$7,2,FALSE)</f>
        <v xml:space="preserve">CONV_TYPE_TEMPLATE </v>
      </c>
      <c r="G6" t="str">
        <f t="shared" si="0"/>
        <v>Insert into UFMT_CONVERSION (CONV_KEY, CONV_TYPE, DESCRIPTION) Values ('4', '2', 'YYYYMMDD to MMDD');</v>
      </c>
      <c r="H6" t="str">
        <f t="shared" si="1"/>
        <v>Update UFMT_CONVERSION Set CONV_TYPE = '2', DESCRIPTION = 'YYYYMMDD to MMDD' where CONV_KEY = '4';</v>
      </c>
    </row>
    <row r="7" spans="1:9" ht="15" customHeight="1" x14ac:dyDescent="0.35">
      <c r="A7">
        <v>5</v>
      </c>
      <c r="B7">
        <v>2</v>
      </c>
      <c r="C7" s="2" t="s">
        <v>588</v>
      </c>
      <c r="D7" s="2"/>
      <c r="E7" t="str">
        <f>VLOOKUP(B7,Dictionary!$G$2:$H$7,2,FALSE)</f>
        <v xml:space="preserve">CONV_TYPE_TEMPLATE </v>
      </c>
      <c r="G7" t="str">
        <f t="shared" si="0"/>
        <v>Insert into UFMT_CONVERSION (CONV_KEY, CONV_TYPE, DESCRIPTION) Values ('5', '2', 'YYYYMMDD to YYYY');</v>
      </c>
      <c r="H7" t="str">
        <f t="shared" si="1"/>
        <v>Update UFMT_CONVERSION Set CONV_TYPE = '2', DESCRIPTION = 'YYYYMMDD to YYYY' where CONV_KEY = '5';</v>
      </c>
    </row>
    <row r="8" spans="1:9" ht="15" customHeight="1" x14ac:dyDescent="0.35">
      <c r="A8">
        <v>6</v>
      </c>
      <c r="B8">
        <v>0</v>
      </c>
      <c r="C8" s="2" t="s">
        <v>589</v>
      </c>
      <c r="D8" s="2"/>
      <c r="E8" t="str">
        <f>VLOOKUP(B8,Dictionary!$G$2:$H$7,2,FALSE)</f>
        <v xml:space="preserve">CONV_TYPE_REPLACE </v>
      </c>
      <c r="G8" t="str">
        <f t="shared" si="0"/>
        <v>Insert into UFMT_CONVERSION (CONV_KEY, CONV_TYPE, DESCRIPTION) Values ('6', '0', 'SOPP Response code conversion');</v>
      </c>
      <c r="H8" t="str">
        <f t="shared" si="1"/>
        <v>Update UFMT_CONVERSION Set CONV_TYPE = '0', DESCRIPTION = 'SOPP Response code conversion' where CONV_KEY = '6';</v>
      </c>
    </row>
    <row r="9" spans="1:9" ht="15" customHeight="1" x14ac:dyDescent="0.35">
      <c r="A9">
        <v>7</v>
      </c>
      <c r="B9">
        <v>2</v>
      </c>
      <c r="C9" s="2" t="s">
        <v>590</v>
      </c>
      <c r="D9" s="2"/>
      <c r="E9" t="str">
        <f>VLOOKUP(B9,Dictionary!$G$2:$H$7,2,FALSE)</f>
        <v xml:space="preserve">CONV_TYPE_TEMPLATE </v>
      </c>
      <c r="G9" t="str">
        <f t="shared" si="0"/>
        <v>Insert into UFMT_CONVERSION (CONV_KEY, CONV_TYPE, DESCRIPTION) Values ('7', '2', 'Add leading zero to HHMMSS');</v>
      </c>
      <c r="H9" t="str">
        <f t="shared" si="1"/>
        <v>Update UFMT_CONVERSION Set CONV_TYPE = '2', DESCRIPTION = 'Add leading zero to HHMMSS' where CONV_KEY = '7';</v>
      </c>
    </row>
    <row r="10" spans="1:9" ht="15" customHeight="1" x14ac:dyDescent="0.35">
      <c r="A10">
        <v>8</v>
      </c>
      <c r="B10">
        <v>2</v>
      </c>
      <c r="C10" s="2" t="s">
        <v>591</v>
      </c>
      <c r="D10" s="2"/>
      <c r="E10" t="str">
        <f>VLOOKUP(B10,Dictionary!$G$2:$H$7,2,FALSE)</f>
        <v xml:space="preserve">CONV_TYPE_TEMPLATE </v>
      </c>
      <c r="G10" t="str">
        <f t="shared" si="0"/>
        <v>Insert into UFMT_CONVERSION (CONV_KEY, CONV_TYPE, DESCRIPTION) Values ('8', '2', 'Get first 17 from DE48 as Ledg Bal');</v>
      </c>
      <c r="H10" t="str">
        <f t="shared" si="1"/>
        <v>Update UFMT_CONVERSION Set CONV_TYPE = '2', DESCRIPTION = 'Get first 17 from DE48 as Ledg Bal' where CONV_KEY = '8';</v>
      </c>
    </row>
    <row r="11" spans="1:9" ht="15" customHeight="1" x14ac:dyDescent="0.35">
      <c r="A11">
        <v>9</v>
      </c>
      <c r="B11">
        <v>2</v>
      </c>
      <c r="C11" s="2" t="s">
        <v>592</v>
      </c>
      <c r="D11" s="2"/>
      <c r="E11" t="str">
        <f>VLOOKUP(B11,Dictionary!$G$2:$H$7,2,FALSE)</f>
        <v xml:space="preserve">CONV_TYPE_TEMPLATE </v>
      </c>
      <c r="G11" t="str">
        <f t="shared" si="0"/>
        <v>Insert into UFMT_CONVERSION (CONV_KEY, CONV_TYPE, DESCRIPTION) Values ('9', '2', 'Get second 17 from DE48 as NET Bal');</v>
      </c>
      <c r="H11" t="str">
        <f t="shared" si="1"/>
        <v>Update UFMT_CONVERSION Set CONV_TYPE = '2', DESCRIPTION = 'Get second 17 from DE48 as NET Bal' where CONV_KEY = '9';</v>
      </c>
    </row>
    <row r="12" spans="1:9" ht="15" customHeight="1" x14ac:dyDescent="0.35">
      <c r="A12">
        <v>10</v>
      </c>
      <c r="B12">
        <v>2</v>
      </c>
      <c r="C12" s="2" t="s">
        <v>593</v>
      </c>
      <c r="D12" s="2"/>
      <c r="E12" t="str">
        <f>VLOOKUP(B12,Dictionary!$G$2:$H$7,2,FALSE)</f>
        <v xml:space="preserve">CONV_TYPE_TEMPLATE </v>
      </c>
      <c r="G12" t="str">
        <f t="shared" si="0"/>
        <v>Insert into UFMT_CONVERSION (CONV_KEY, CONV_TYPE, DESCRIPTION) Values ('10', '2', 'Get sign from DE48');</v>
      </c>
      <c r="H12" t="str">
        <f t="shared" si="1"/>
        <v>Update UFMT_CONVERSION Set CONV_TYPE = '2', DESCRIPTION = 'Get sign from DE48' where CONV_KEY = '10';</v>
      </c>
    </row>
    <row r="13" spans="1:9" ht="15" customHeight="1" x14ac:dyDescent="0.35">
      <c r="A13">
        <v>11</v>
      </c>
      <c r="B13">
        <v>4</v>
      </c>
      <c r="C13" s="2" t="s">
        <v>594</v>
      </c>
      <c r="D13" s="2"/>
      <c r="E13" t="str">
        <f>VLOOKUP(B13,Dictionary!$G$2:$H$7,2,FALSE)</f>
        <v xml:space="preserve">CONV_TYPE_ARITHMETIC </v>
      </c>
      <c r="G13" t="str">
        <f t="shared" si="0"/>
        <v>Insert into UFMT_CONVERSION (CONV_KEY, CONV_TYPE, DESCRIPTION) Values ('11', '4', 'Change sign');</v>
      </c>
      <c r="H13" t="str">
        <f t="shared" si="1"/>
        <v>Update UFMT_CONVERSION Set CONV_TYPE = '4', DESCRIPTION = 'Change sign' where CONV_KEY = '11';</v>
      </c>
    </row>
    <row r="14" spans="1:9" ht="15" customHeight="1" x14ac:dyDescent="0.35">
      <c r="A14">
        <v>12</v>
      </c>
      <c r="B14">
        <v>4</v>
      </c>
      <c r="C14" s="2" t="s">
        <v>595</v>
      </c>
      <c r="D14" s="2"/>
      <c r="E14" t="str">
        <f>VLOOKUP(B14,Dictionary!$G$2:$H$7,2,FALSE)</f>
        <v xml:space="preserve">CONV_TYPE_ARITHMETIC </v>
      </c>
      <c r="G14" t="str">
        <f t="shared" si="0"/>
        <v>Insert into UFMT_CONVERSION (CONV_KEY, CONV_TYPE, DESCRIPTION) Values ('12', '4', 'Multiple x2');</v>
      </c>
      <c r="H14" t="str">
        <f t="shared" si="1"/>
        <v>Update UFMT_CONVERSION Set CONV_TYPE = '4', DESCRIPTION = 'Multiple x2' where CONV_KEY = '12';</v>
      </c>
    </row>
    <row r="15" spans="1:9" ht="15" customHeight="1" x14ac:dyDescent="0.35">
      <c r="A15">
        <v>13</v>
      </c>
      <c r="B15">
        <v>0</v>
      </c>
      <c r="C15" s="2" t="s">
        <v>596</v>
      </c>
      <c r="D15" s="2"/>
      <c r="E15" t="str">
        <f>VLOOKUP(B15,Dictionary!$G$2:$H$7,2,FALSE)</f>
        <v xml:space="preserve">CONV_TYPE_REPLACE </v>
      </c>
      <c r="G15" t="str">
        <f t="shared" si="0"/>
        <v>Insert into UFMT_CONVERSION (CONV_KEY, CONV_TYPE, DESCRIPTION) Values ('13', '0', 'Transaction to MTI for DE56');</v>
      </c>
      <c r="H15" t="str">
        <f t="shared" si="1"/>
        <v>Update UFMT_CONVERSION Set CONV_TYPE = '0', DESCRIPTION = 'Transaction to MTI for DE56' where CONV_KEY = '13';</v>
      </c>
    </row>
    <row r="16" spans="1:9" ht="15" customHeight="1" x14ac:dyDescent="0.35">
      <c r="A16">
        <v>14</v>
      </c>
      <c r="B16">
        <v>0</v>
      </c>
      <c r="C16" s="2" t="s">
        <v>597</v>
      </c>
      <c r="D16" s="2"/>
      <c r="E16" t="str">
        <f>VLOOKUP(B16,Dictionary!$G$2:$H$7,2,FALSE)</f>
        <v xml:space="preserve">CONV_TYPE_REPLACE </v>
      </c>
      <c r="G16" t="str">
        <f t="shared" si="0"/>
        <v>Insert into UFMT_CONVERSION (CONV_KEY, CONV_TYPE, DESCRIPTION) Values ('14', '0', 'ACQ. inst_id conversion for DE56');</v>
      </c>
      <c r="H16" t="str">
        <f t="shared" si="1"/>
        <v>Update UFMT_CONVERSION Set CONV_TYPE = '0', DESCRIPTION = 'ACQ. inst_id conversion for DE56' where CONV_KEY = '14';</v>
      </c>
    </row>
    <row r="17" spans="1:8" x14ac:dyDescent="0.35">
      <c r="A17">
        <v>15</v>
      </c>
      <c r="B17">
        <v>0</v>
      </c>
      <c r="C17" s="2" t="s">
        <v>598</v>
      </c>
      <c r="D17" s="2"/>
      <c r="E17" t="str">
        <f>VLOOKUP(B17,Dictionary!$G$2:$H$7,2,FALSE)</f>
        <v xml:space="preserve">CONV_TYPE_REPLACE </v>
      </c>
      <c r="G17" t="str">
        <f t="shared" si="0"/>
        <v>Insert into UFMT_CONVERSION (CONV_KEY, CONV_TYPE, DESCRIPTION) Values ('15', '0', 'Transaction to processing code for Rever');</v>
      </c>
      <c r="H17" t="str">
        <f t="shared" si="1"/>
        <v>Update UFMT_CONVERSION Set CONV_TYPE = '0', DESCRIPTION = 'Transaction to processing code for Rever' where CONV_KEY = '15';</v>
      </c>
    </row>
    <row r="18" spans="1:8" x14ac:dyDescent="0.35">
      <c r="A18">
        <v>16</v>
      </c>
      <c r="B18">
        <v>0</v>
      </c>
      <c r="C18" s="2" t="s">
        <v>599</v>
      </c>
      <c r="D18" s="2"/>
      <c r="E18" t="str">
        <f>VLOOKUP(B18,Dictionary!$G$2:$H$7,2,FALSE)</f>
        <v xml:space="preserve">CONV_TYPE_REPLACE </v>
      </c>
      <c r="G18" t="str">
        <f t="shared" si="0"/>
        <v>Insert into UFMT_CONVERSION (CONV_KEY, CONV_TYPE, DESCRIPTION) Values ('16', '0', 'Define 1 if reversal');</v>
      </c>
      <c r="H18" t="str">
        <f t="shared" si="1"/>
        <v>Update UFMT_CONVERSION Set CONV_TYPE = '0', DESCRIPTION = 'Define 1 if reversal' where CONV_KEY = '16';</v>
      </c>
    </row>
    <row r="19" spans="1:8" x14ac:dyDescent="0.35">
      <c r="A19">
        <v>17</v>
      </c>
      <c r="B19">
        <v>0</v>
      </c>
      <c r="C19" s="2" t="s">
        <v>600</v>
      </c>
      <c r="D19" s="2"/>
      <c r="E19" t="str">
        <f>VLOOKUP(B19,Dictionary!$G$2:$H$7,2,FALSE)</f>
        <v xml:space="preserve">CONV_TYPE_REPLACE </v>
      </c>
      <c r="G19" t="str">
        <f t="shared" si="0"/>
        <v>Insert into UFMT_CONVERSION (CONV_KEY, CONV_TYPE, DESCRIPTION) Values ('17', '0', 'ACQ. inst_id conversion for DE32');</v>
      </c>
      <c r="H19" t="str">
        <f t="shared" si="1"/>
        <v>Update UFMT_CONVERSION Set CONV_TYPE = '0', DESCRIPTION = 'ACQ. inst_id conversion for DE32' where CONV_KEY = '17';</v>
      </c>
    </row>
    <row r="20" spans="1:8" x14ac:dyDescent="0.35">
      <c r="A20">
        <v>18</v>
      </c>
      <c r="B20">
        <v>5</v>
      </c>
      <c r="C20" s="2" t="s">
        <v>601</v>
      </c>
      <c r="D20" s="2"/>
      <c r="E20" t="str">
        <f>VLOOKUP(B20,Dictionary!$G$2:$H$7,2,FALSE)</f>
        <v xml:space="preserve">CONV_TYPE_FUNCTION </v>
      </c>
      <c r="G20" t="str">
        <f t="shared" si="0"/>
        <v>Insert into UFMT_CONVERSION (CONV_KEY, CONV_TYPE, DESCRIPTION) Values ('18', '5', 'Custom Function get_fee_DE46');</v>
      </c>
      <c r="H20" t="str">
        <f t="shared" si="1"/>
        <v>Update UFMT_CONVERSION Set CONV_TYPE = '5', DESCRIPTION = 'Custom Function get_fee_DE46' where CONV_KEY = '18';</v>
      </c>
    </row>
    <row r="21" spans="1:8" x14ac:dyDescent="0.35">
      <c r="A21">
        <v>19</v>
      </c>
      <c r="B21">
        <v>5</v>
      </c>
      <c r="C21" s="2" t="s">
        <v>602</v>
      </c>
      <c r="D21" s="2"/>
      <c r="E21" t="str">
        <f>VLOOKUP(B21,Dictionary!$G$2:$H$7,2,FALSE)</f>
        <v xml:space="preserve">CONV_TYPE_FUNCTION </v>
      </c>
      <c r="G21" t="str">
        <f t="shared" si="0"/>
        <v>Insert into UFMT_CONVERSION (CONV_KEY, CONV_TYPE, DESCRIPTION) Values ('19', '5', 'Custom Function setup_DE46');</v>
      </c>
      <c r="H21" t="str">
        <f t="shared" si="1"/>
        <v>Update UFMT_CONVERSION Set CONV_TYPE = '5', DESCRIPTION = 'Custom Function setup_DE46' where CONV_KEY = '19';</v>
      </c>
    </row>
    <row r="22" spans="1:8" x14ac:dyDescent="0.35">
      <c r="A22">
        <v>20</v>
      </c>
      <c r="B22">
        <v>0</v>
      </c>
      <c r="C22" s="2" t="s">
        <v>603</v>
      </c>
      <c r="D22" s="2"/>
      <c r="E22" t="str">
        <f>VLOOKUP(B22,Dictionary!$G$2:$H$7,2,FALSE)</f>
        <v xml:space="preserve">CONV_TYPE_REPLACE </v>
      </c>
      <c r="G22" t="str">
        <f t="shared" si="0"/>
        <v>Insert into UFMT_CONVERSION (CONV_KEY, CONV_TYPE, DESCRIPTION) Values ('20', '0', 'ACQ. inst_id conversion for DE67');</v>
      </c>
      <c r="H22" t="str">
        <f t="shared" si="1"/>
        <v>Update UFMT_CONVERSION Set CONV_TYPE = '0', DESCRIPTION = 'ACQ. inst_id conversion for DE67' where CONV_KEY = '20';</v>
      </c>
    </row>
    <row r="23" spans="1:8" x14ac:dyDescent="0.35">
      <c r="A23">
        <v>21</v>
      </c>
      <c r="B23">
        <v>5</v>
      </c>
      <c r="C23" s="2" t="s">
        <v>604</v>
      </c>
      <c r="D23" s="2"/>
      <c r="E23" t="str">
        <f>VLOOKUP(B23,Dictionary!$G$2:$H$7,2,FALSE)</f>
        <v xml:space="preserve">CONV_TYPE_FUNCTION </v>
      </c>
      <c r="G23" t="str">
        <f t="shared" si="0"/>
        <v>Insert into UFMT_CONVERSION (CONV_KEY, CONV_TYPE, DESCRIPTION) Values ('21', '5', 'Custom Function add_two_digit_size');</v>
      </c>
      <c r="H23" t="str">
        <f t="shared" si="1"/>
        <v>Update UFMT_CONVERSION Set CONV_TYPE = '5', DESCRIPTION = 'Custom Function add_two_digit_size' where CONV_KEY = '21';</v>
      </c>
    </row>
    <row r="24" spans="1:8" x14ac:dyDescent="0.35">
      <c r="A24">
        <v>22</v>
      </c>
      <c r="B24">
        <v>5</v>
      </c>
      <c r="C24" s="2" t="s">
        <v>605</v>
      </c>
      <c r="D24" s="2"/>
      <c r="E24" t="str">
        <f>VLOOKUP(B24,Dictionary!$G$2:$H$7,2,FALSE)</f>
        <v xml:space="preserve">CONV_TYPE_FUNCTION </v>
      </c>
      <c r="G24" t="str">
        <f t="shared" si="0"/>
        <v>Insert into UFMT_CONVERSION (CONV_KEY, CONV_TYPE, DESCRIPTION) Values ('22', '5', 'Custom function get time');</v>
      </c>
      <c r="H24" t="str">
        <f t="shared" si="1"/>
        <v>Update UFMT_CONVERSION Set CONV_TYPE = '5', DESCRIPTION = 'Custom function get time' where CONV_KEY = '22';</v>
      </c>
    </row>
    <row r="25" spans="1:8" x14ac:dyDescent="0.35">
      <c r="A25">
        <v>23</v>
      </c>
      <c r="B25">
        <v>2</v>
      </c>
      <c r="C25" s="2" t="s">
        <v>606</v>
      </c>
      <c r="D25" s="2"/>
      <c r="E25" t="str">
        <f>VLOOKUP(B25,Dictionary!$G$2:$H$7,2,FALSE)</f>
        <v xml:space="preserve">CONV_TYPE_TEMPLATE </v>
      </c>
      <c r="G25" t="str">
        <f t="shared" si="0"/>
        <v>Insert into UFMT_CONVERSION (CONV_KEY, CONV_TYPE, DESCRIPTION) Values ('23', '2', 'Cut track2 ; etc.');</v>
      </c>
      <c r="H25" t="str">
        <f t="shared" si="1"/>
        <v>Update UFMT_CONVERSION Set CONV_TYPE = '2', DESCRIPTION = 'Cut track2 ; etc.' where CONV_KEY = '23';</v>
      </c>
    </row>
    <row r="26" spans="1:8" x14ac:dyDescent="0.35">
      <c r="A26">
        <v>24</v>
      </c>
      <c r="B26">
        <v>2</v>
      </c>
      <c r="C26" s="2" t="s">
        <v>607</v>
      </c>
      <c r="D26" s="2"/>
      <c r="E26" t="str">
        <f>VLOOKUP(B26,Dictionary!$G$2:$H$7,2,FALSE)</f>
        <v xml:space="preserve">CONV_TYPE_TEMPLATE </v>
      </c>
      <c r="G26" t="str">
        <f t="shared" si="0"/>
        <v>Insert into UFMT_CONVERSION (CONV_KEY, CONV_TYPE, DESCRIPTION) Values ('24', '2', 'Get balance currency from DE48');</v>
      </c>
      <c r="H26" t="str">
        <f t="shared" si="1"/>
        <v>Update UFMT_CONVERSION Set CONV_TYPE = '2', DESCRIPTION = 'Get balance currency from DE48' where CONV_KEY = '24';</v>
      </c>
    </row>
    <row r="27" spans="1:8" x14ac:dyDescent="0.35">
      <c r="A27">
        <v>25</v>
      </c>
      <c r="B27">
        <v>5</v>
      </c>
      <c r="C27" s="2" t="s">
        <v>608</v>
      </c>
      <c r="D27" s="2"/>
      <c r="E27" t="str">
        <f>VLOOKUP(B27,Dictionary!$G$2:$H$7,2,FALSE)</f>
        <v xml:space="preserve">CONV_TYPE_FUNCTION </v>
      </c>
      <c r="G27" t="str">
        <f t="shared" si="0"/>
        <v>Insert into UFMT_CONVERSION (CONV_KEY, CONV_TYPE, DESCRIPTION) Values ('25', '5', 'Custom function setup_de37_yddd');</v>
      </c>
      <c r="H27" t="str">
        <f t="shared" si="1"/>
        <v>Update UFMT_CONVERSION Set CONV_TYPE = '5', DESCRIPTION = 'Custom function setup_de37_yddd' where CONV_KEY = '25';</v>
      </c>
    </row>
    <row r="28" spans="1:8" x14ac:dyDescent="0.35">
      <c r="A28">
        <v>27</v>
      </c>
      <c r="B28">
        <v>0</v>
      </c>
      <c r="C28" s="2" t="s">
        <v>609</v>
      </c>
      <c r="D28" s="2"/>
      <c r="E28" t="str">
        <f>VLOOKUP(B28,Dictionary!$G$2:$H$7,2,FALSE)</f>
        <v xml:space="preserve">CONV_TYPE_REPLACE </v>
      </c>
      <c r="G28" t="str">
        <f t="shared" si="0"/>
        <v>Insert into UFMT_CONVERSION (CONV_KEY, CONV_TYPE, DESCRIPTION) Values ('27', '0', 'Processing code Flexcube');</v>
      </c>
      <c r="H28" t="str">
        <f t="shared" si="1"/>
        <v>Update UFMT_CONVERSION Set CONV_TYPE = '0', DESCRIPTION = 'Processing code Flexcube' where CONV_KEY = '27';</v>
      </c>
    </row>
    <row r="29" spans="1:8" x14ac:dyDescent="0.35">
      <c r="A29">
        <v>28</v>
      </c>
      <c r="B29">
        <v>0</v>
      </c>
      <c r="C29" s="2" t="s">
        <v>610</v>
      </c>
      <c r="D29" s="2"/>
      <c r="E29" t="str">
        <f>VLOOKUP(B29,Dictionary!$G$2:$H$7,2,FALSE)</f>
        <v xml:space="preserve">CONV_TYPE_REPLACE </v>
      </c>
      <c r="G29" t="str">
        <f t="shared" si="0"/>
        <v>Insert into UFMT_CONVERSION (CONV_KEY, CONV_TYPE, DESCRIPTION) Values ('28', '0', 'Flexcube Private data DE60');</v>
      </c>
      <c r="H29" t="str">
        <f t="shared" si="1"/>
        <v>Update UFMT_CONVERSION Set CONV_TYPE = '0', DESCRIPTION = 'Flexcube Private data DE60' where CONV_KEY = '28';</v>
      </c>
    </row>
    <row r="30" spans="1:8" x14ac:dyDescent="0.35">
      <c r="A30">
        <v>29</v>
      </c>
      <c r="B30">
        <v>5</v>
      </c>
      <c r="C30" s="2" t="s">
        <v>611</v>
      </c>
      <c r="D30" s="2"/>
      <c r="E30" t="str">
        <f>VLOOKUP(B30,Dictionary!$G$2:$H$7,2,FALSE)</f>
        <v xml:space="preserve">CONV_TYPE_FUNCTION </v>
      </c>
      <c r="G30" t="str">
        <f t="shared" si="0"/>
        <v>Insert into UFMT_CONVERSION (CONV_KEY, CONV_TYPE, DESCRIPTION) Values ('29', '5', 'Custom Function setup_DE28');</v>
      </c>
      <c r="H30" t="str">
        <f t="shared" si="1"/>
        <v>Update UFMT_CONVERSION Set CONV_TYPE = '5', DESCRIPTION = 'Custom Function setup_DE28' where CONV_KEY = '29';</v>
      </c>
    </row>
    <row r="31" spans="1:8" x14ac:dyDescent="0.35">
      <c r="A31">
        <v>30</v>
      </c>
      <c r="B31">
        <v>5</v>
      </c>
      <c r="C31" s="2" t="s">
        <v>612</v>
      </c>
      <c r="D31" s="2"/>
      <c r="E31" t="str">
        <f>VLOOKUP(B31,Dictionary!$G$2:$H$7,2,FALSE)</f>
        <v xml:space="preserve">CONV_TYPE_FUNCTION </v>
      </c>
      <c r="G31" t="str">
        <f t="shared" si="0"/>
        <v>Insert into UFMT_CONVERSION (CONV_KEY, CONV_TYPE, DESCRIPTION) Values ('30', '5', 'Custom Function get_balance_DE54');</v>
      </c>
      <c r="H31" t="str">
        <f t="shared" si="1"/>
        <v>Update UFMT_CONVERSION Set CONV_TYPE = '5', DESCRIPTION = 'Custom Function get_balance_DE54' where CONV_KEY = '30';</v>
      </c>
    </row>
    <row r="32" spans="1:8" x14ac:dyDescent="0.35">
      <c r="A32">
        <v>31</v>
      </c>
      <c r="B32">
        <v>5</v>
      </c>
      <c r="C32" s="2" t="s">
        <v>613</v>
      </c>
      <c r="D32" s="2"/>
      <c r="E32" t="str">
        <f>VLOOKUP(B32,Dictionary!$G$2:$H$7,2,FALSE)</f>
        <v xml:space="preserve">CONV_TYPE_FUNCTION </v>
      </c>
      <c r="G32" t="str">
        <f t="shared" si="0"/>
        <v>Insert into UFMT_CONVERSION (CONV_KEY, CONV_TYPE, DESCRIPTION) Values ('31', '5', 'Custom Function process_mini_stmt');</v>
      </c>
      <c r="H32" t="str">
        <f t="shared" si="1"/>
        <v>Update UFMT_CONVERSION Set CONV_TYPE = '5', DESCRIPTION = 'Custom Function process_mini_stmt' where CONV_KEY = '31';</v>
      </c>
    </row>
    <row r="33" spans="1:8" x14ac:dyDescent="0.35">
      <c r="A33">
        <v>32</v>
      </c>
      <c r="B33">
        <v>5</v>
      </c>
      <c r="C33" s="2" t="s">
        <v>614</v>
      </c>
      <c r="D33" s="2"/>
      <c r="E33" t="str">
        <f>VLOOKUP(B33,Dictionary!$G$2:$H$7,2,FALSE)</f>
        <v xml:space="preserve">CONV_TYPE_FUNCTION </v>
      </c>
      <c r="G33" t="str">
        <f t="shared" si="0"/>
        <v>Insert into UFMT_CONVERSION (CONV_KEY, CONV_TYPE, DESCRIPTION) Values ('32', '5', 'Custom Function set_network_code_DE67');</v>
      </c>
      <c r="H33" t="str">
        <f t="shared" si="1"/>
        <v>Update UFMT_CONVERSION Set CONV_TYPE = '5', DESCRIPTION = 'Custom Function set_network_code_DE67' where CONV_KEY = '32';</v>
      </c>
    </row>
    <row r="34" spans="1:8" x14ac:dyDescent="0.35">
      <c r="A34">
        <v>33</v>
      </c>
      <c r="B34">
        <v>0</v>
      </c>
      <c r="C34" s="2" t="s">
        <v>615</v>
      </c>
      <c r="D34" s="2"/>
      <c r="E34" t="str">
        <f>VLOOKUP(B34,Dictionary!$G$2:$H$7,2,FALSE)</f>
        <v xml:space="preserve">CONV_TYPE_REPLACE </v>
      </c>
      <c r="G34" t="str">
        <f t="shared" si="0"/>
        <v>Insert into UFMT_CONVERSION (CONV_KEY, CONV_TYPE, DESCRIPTION) Values ('33', '0', 'iBSM F39-&gt;SV RESP');</v>
      </c>
      <c r="H34" t="str">
        <f t="shared" si="1"/>
        <v>Update UFMT_CONVERSION Set CONV_TYPE = '0', DESCRIPTION = 'iBSM F39-&gt;SV RESP' where CONV_KEY = '33';</v>
      </c>
    </row>
    <row r="35" spans="1:8" x14ac:dyDescent="0.35">
      <c r="A35">
        <v>34</v>
      </c>
      <c r="B35">
        <v>0</v>
      </c>
      <c r="C35" s="2" t="s">
        <v>616</v>
      </c>
      <c r="D35" s="2"/>
      <c r="E35" t="str">
        <f>VLOOKUP(B35,Dictionary!$G$2:$H$7,2,FALSE)</f>
        <v xml:space="preserve">CONV_TYPE_REPLACE </v>
      </c>
      <c r="G35" t="str">
        <f t="shared" si="0"/>
        <v>Insert into UFMT_CONVERSION (CONV_KEY, CONV_TYPE, DESCRIPTION) Values ('34', '0', 'Processing Code Flexcube BIN');</v>
      </c>
      <c r="H35" t="str">
        <f t="shared" si="1"/>
        <v>Update UFMT_CONVERSION Set CONV_TYPE = '0', DESCRIPTION = 'Processing Code Flexcube BIN' where CONV_KEY = '34';</v>
      </c>
    </row>
    <row r="36" spans="1:8" x14ac:dyDescent="0.35">
      <c r="A36">
        <v>35</v>
      </c>
      <c r="B36">
        <v>5</v>
      </c>
      <c r="C36" s="2" t="s">
        <v>617</v>
      </c>
      <c r="D36" s="2"/>
      <c r="E36" t="str">
        <f>VLOOKUP(B36,Dictionary!$G$2:$H$7,2,FALSE)</f>
        <v xml:space="preserve">CONV_TYPE_FUNCTION </v>
      </c>
      <c r="G36" t="str">
        <f t="shared" ref="G36:G67" si="2">"Insert into UFMT_CONVERSION (CONV_KEY, CONV_TYPE, DESCRIPTION) Values ('"&amp;A36&amp;"', '"&amp;B36&amp;"', '"&amp;C36&amp;"');"</f>
        <v>Insert into UFMT_CONVERSION (CONV_KEY, CONV_TYPE, DESCRIPTION) Values ('35', '5', 'Custom Function setup_DE116');</v>
      </c>
      <c r="H36" t="str">
        <f t="shared" ref="H36:H67" si="3">"Update UFMT_CONVERSION Set CONV_TYPE = '"&amp;B36&amp;"', DESCRIPTION = '"&amp;C36&amp;"' where CONV_KEY = '"&amp;A36&amp;"';"</f>
        <v>Update UFMT_CONVERSION Set CONV_TYPE = '5', DESCRIPTION = 'Custom Function setup_DE116' where CONV_KEY = '35';</v>
      </c>
    </row>
    <row r="37" spans="1:8" x14ac:dyDescent="0.35">
      <c r="A37">
        <v>36</v>
      </c>
      <c r="B37">
        <v>5</v>
      </c>
      <c r="C37" s="2" t="s">
        <v>618</v>
      </c>
      <c r="D37" s="2"/>
      <c r="E37" t="str">
        <f>VLOOKUP(B37,Dictionary!$G$2:$H$7,2,FALSE)</f>
        <v xml:space="preserve">CONV_TYPE_FUNCTION </v>
      </c>
      <c r="G37" t="str">
        <f t="shared" si="2"/>
        <v>Insert into UFMT_CONVERSION (CONV_KEY, CONV_TYPE, DESCRIPTION) Values ('36', '5', 'Custom Function set_location_DE43');</v>
      </c>
      <c r="H37" t="str">
        <f t="shared" si="3"/>
        <v>Update UFMT_CONVERSION Set CONV_TYPE = '5', DESCRIPTION = 'Custom Function set_location_DE43' where CONV_KEY = '36';</v>
      </c>
    </row>
    <row r="38" spans="1:8" x14ac:dyDescent="0.35">
      <c r="A38">
        <v>37</v>
      </c>
      <c r="B38">
        <v>5</v>
      </c>
      <c r="C38" s="2" t="s">
        <v>619</v>
      </c>
      <c r="D38" s="2"/>
      <c r="E38" t="str">
        <f>VLOOKUP(B38,Dictionary!$G$2:$H$7,2,FALSE)</f>
        <v xml:space="preserve">CONV_TYPE_FUNCTION </v>
      </c>
      <c r="G38" t="str">
        <f t="shared" si="2"/>
        <v>Insert into UFMT_CONVERSION (CONV_KEY, CONV_TYPE, DESCRIPTION) Values ('37', '5', 'Custom Function format_track2');</v>
      </c>
      <c r="H38" t="str">
        <f t="shared" si="3"/>
        <v>Update UFMT_CONVERSION Set CONV_TYPE = '5', DESCRIPTION = 'Custom Function format_track2' where CONV_KEY = '37';</v>
      </c>
    </row>
    <row r="39" spans="1:8" x14ac:dyDescent="0.35">
      <c r="A39">
        <v>38</v>
      </c>
      <c r="B39">
        <v>2</v>
      </c>
      <c r="C39" s="2" t="s">
        <v>620</v>
      </c>
      <c r="D39" s="2"/>
      <c r="E39" t="str">
        <f>VLOOKUP(B39,Dictionary!$G$2:$H$7,2,FALSE)</f>
        <v xml:space="preserve">CONV_TYPE_TEMPLATE </v>
      </c>
      <c r="G39" t="str">
        <f t="shared" si="2"/>
        <v>Insert into UFMT_CONVERSION (CONV_KEY, CONV_TYPE, DESCRIPTION) Values ('38', '2', 'Format value for F126');</v>
      </c>
      <c r="H39" t="str">
        <f t="shared" si="3"/>
        <v>Update UFMT_CONVERSION Set CONV_TYPE = '2', DESCRIPTION = 'Format value for F126' where CONV_KEY = '38';</v>
      </c>
    </row>
    <row r="40" spans="1:8" x14ac:dyDescent="0.35">
      <c r="A40">
        <v>39</v>
      </c>
      <c r="B40">
        <v>2</v>
      </c>
      <c r="C40" s="2" t="s">
        <v>621</v>
      </c>
      <c r="D40" s="2"/>
      <c r="E40" t="str">
        <f>VLOOKUP(B40,Dictionary!$G$2:$H$7,2,FALSE)</f>
        <v xml:space="preserve">CONV_TYPE_TEMPLATE </v>
      </c>
      <c r="G40" t="str">
        <f t="shared" si="2"/>
        <v>Insert into UFMT_CONVERSION (CONV_KEY, CONV_TYPE, DESCRIPTION) Values ('39', '2', 'Get BIN from HPAN');</v>
      </c>
      <c r="H40" t="str">
        <f t="shared" si="3"/>
        <v>Update UFMT_CONVERSION Set CONV_TYPE = '2', DESCRIPTION = 'Get BIN from HPAN' where CONV_KEY = '39';</v>
      </c>
    </row>
    <row r="41" spans="1:8" x14ac:dyDescent="0.35">
      <c r="A41">
        <v>40</v>
      </c>
      <c r="B41">
        <v>0</v>
      </c>
      <c r="C41" s="2" t="s">
        <v>622</v>
      </c>
      <c r="D41" s="2"/>
      <c r="E41" t="str">
        <f>VLOOKUP(B41,Dictionary!$G$2:$H$7,2,FALSE)</f>
        <v xml:space="preserve">CONV_TYPE_REPLACE </v>
      </c>
      <c r="G41" t="str">
        <f t="shared" si="2"/>
        <v>Insert into UFMT_CONVERSION (CONV_KEY, CONV_TYPE, DESCRIPTION) Values ('40', '0', 'BIN n currency -&gt; GL account');</v>
      </c>
      <c r="H41" t="str">
        <f t="shared" si="3"/>
        <v>Update UFMT_CONVERSION Set CONV_TYPE = '0', DESCRIPTION = 'BIN n currency -&gt; GL account' where CONV_KEY = '40';</v>
      </c>
    </row>
    <row r="42" spans="1:8" x14ac:dyDescent="0.35">
      <c r="A42">
        <v>41</v>
      </c>
      <c r="B42">
        <v>0</v>
      </c>
      <c r="C42" s="2" t="s">
        <v>623</v>
      </c>
      <c r="D42" s="2"/>
      <c r="E42" t="str">
        <f>VLOOKUP(B42,Dictionary!$G$2:$H$7,2,FALSE)</f>
        <v xml:space="preserve">CONV_TYPE_REPLACE </v>
      </c>
      <c r="G42" t="str">
        <f t="shared" si="2"/>
        <v>Insert into UFMT_CONVERSION (CONV_KEY, CONV_TYPE, DESCRIPTION) Values ('41', '0', 'TT n SI n CC -&gt; GL account');</v>
      </c>
      <c r="H42" t="str">
        <f t="shared" si="3"/>
        <v>Update UFMT_CONVERSION Set CONV_TYPE = '0', DESCRIPTION = 'TT n SI n CC -&gt; GL account' where CONV_KEY = '41';</v>
      </c>
    </row>
    <row r="43" spans="1:8" x14ac:dyDescent="0.35">
      <c r="A43">
        <v>42</v>
      </c>
      <c r="B43">
        <v>0</v>
      </c>
      <c r="C43" s="2" t="s">
        <v>624</v>
      </c>
      <c r="D43" s="2"/>
      <c r="E43" t="str">
        <f>VLOOKUP(B43,Dictionary!$G$2:$H$7,2,FALSE)</f>
        <v xml:space="preserve">CONV_TYPE_REPLACE </v>
      </c>
      <c r="G43" t="str">
        <f t="shared" si="2"/>
        <v>Insert into UFMT_CONVERSION (CONV_KEY, CONV_TYPE, DESCRIPTION) Values ('42', '0', 'Service ID to processing code for TT508');</v>
      </c>
      <c r="H43" t="str">
        <f t="shared" si="3"/>
        <v>Update UFMT_CONVERSION Set CONV_TYPE = '0', DESCRIPTION = 'Service ID to processing code for TT508' where CONV_KEY = '42';</v>
      </c>
    </row>
    <row r="44" spans="1:8" x14ac:dyDescent="0.35">
      <c r="A44">
        <v>43</v>
      </c>
      <c r="B44">
        <v>2</v>
      </c>
      <c r="C44" s="2" t="s">
        <v>625</v>
      </c>
      <c r="D44" s="2"/>
      <c r="E44" t="str">
        <f>VLOOKUP(B44,Dictionary!$G$2:$H$7,2,FALSE)</f>
        <v xml:space="preserve">CONV_TYPE_TEMPLATE </v>
      </c>
      <c r="G44" t="str">
        <f t="shared" si="2"/>
        <v>Insert into UFMT_CONVERSION (CONV_KEY, CONV_TYPE, DESCRIPTION) Values ('43', '2', 'Trim to 12');</v>
      </c>
      <c r="H44" t="str">
        <f t="shared" si="3"/>
        <v>Update UFMT_CONVERSION Set CONV_TYPE = '2', DESCRIPTION = 'Trim to 12' where CONV_KEY = '43';</v>
      </c>
    </row>
    <row r="45" spans="1:8" x14ac:dyDescent="0.35">
      <c r="A45">
        <v>44</v>
      </c>
      <c r="B45">
        <v>0</v>
      </c>
      <c r="C45" s="2" t="s">
        <v>626</v>
      </c>
      <c r="D45" s="2"/>
      <c r="E45" t="str">
        <f>VLOOKUP(B45,Dictionary!$G$2:$H$7,2,FALSE)</f>
        <v xml:space="preserve">CONV_TYPE_REPLACE </v>
      </c>
      <c r="G45" t="str">
        <f t="shared" si="2"/>
        <v>Insert into UFMT_CONVERSION (CONV_KEY, CONV_TYPE, DESCRIPTION) Values ('44', '0', 'Trans_type for sending F103 as GL acct');</v>
      </c>
      <c r="H45" t="str">
        <f t="shared" si="3"/>
        <v>Update UFMT_CONVERSION Set CONV_TYPE = '0', DESCRIPTION = 'Trans_type for sending F103 as GL acct' where CONV_KEY = '44';</v>
      </c>
    </row>
    <row r="46" spans="1:8" x14ac:dyDescent="0.35">
      <c r="A46">
        <v>45</v>
      </c>
      <c r="B46">
        <v>0</v>
      </c>
      <c r="C46" s="2" t="s">
        <v>627</v>
      </c>
      <c r="D46" s="2"/>
      <c r="E46" t="str">
        <f>VLOOKUP(B46,Dictionary!$G$2:$H$7,2,FALSE)</f>
        <v xml:space="preserve">CONV_TYPE_REPLACE </v>
      </c>
      <c r="G46" t="str">
        <f t="shared" si="2"/>
        <v>Insert into UFMT_CONVERSION (CONV_KEY, CONV_TYPE, DESCRIPTION) Values ('45', '0', 'Value_id 175 -&gt; false/true');</v>
      </c>
      <c r="H46" t="str">
        <f t="shared" si="3"/>
        <v>Update UFMT_CONVERSION Set CONV_TYPE = '0', DESCRIPTION = 'Value_id 175 -&gt; false/true' where CONV_KEY = '45';</v>
      </c>
    </row>
    <row r="47" spans="1:8" x14ac:dyDescent="0.35">
      <c r="A47">
        <v>46</v>
      </c>
      <c r="B47">
        <v>0</v>
      </c>
      <c r="C47" s="2" t="s">
        <v>628</v>
      </c>
      <c r="D47" s="2"/>
      <c r="E47" t="str">
        <f>VLOOKUP(B47,Dictionary!$G$2:$H$7,2,FALSE)</f>
        <v xml:space="preserve">CONV_TYPE_REPLACE </v>
      </c>
      <c r="G47" t="str">
        <f t="shared" si="2"/>
        <v>Insert into UFMT_CONVERSION (CONV_KEY, CONV_TYPE, DESCRIPTION) Values ('46', '0', 'Currency -&gt; Credit card GL');</v>
      </c>
      <c r="H47" t="str">
        <f t="shared" si="3"/>
        <v>Update UFMT_CONVERSION Set CONV_TYPE = '0', DESCRIPTION = 'Currency -&gt; Credit card GL' where CONV_KEY = '46';</v>
      </c>
    </row>
    <row r="48" spans="1:8" x14ac:dyDescent="0.35">
      <c r="A48">
        <v>47</v>
      </c>
      <c r="B48">
        <v>0</v>
      </c>
      <c r="C48" s="2" t="s">
        <v>629</v>
      </c>
      <c r="D48" s="2"/>
      <c r="E48" t="str">
        <f>VLOOKUP(B48,Dictionary!$G$2:$H$7,2,FALSE)</f>
        <v xml:space="preserve">CONV_TYPE_REPLACE </v>
      </c>
      <c r="G48" t="str">
        <f t="shared" si="2"/>
        <v>Insert into UFMT_CONVERSION (CONV_KEY, CONV_TYPE, DESCRIPTION) Values ('47', '0', '(iss_inst,trx_curr)-&gt;THEMONUS GL');</v>
      </c>
      <c r="H48" t="str">
        <f t="shared" si="3"/>
        <v>Update UFMT_CONVERSION Set CONV_TYPE = '0', DESCRIPTION = '(iss_inst,trx_curr)-&gt;THEMONUS GL' where CONV_KEY = '47';</v>
      </c>
    </row>
    <row r="49" spans="1:8" x14ac:dyDescent="0.35">
      <c r="A49">
        <v>48</v>
      </c>
      <c r="B49">
        <v>4</v>
      </c>
      <c r="C49" s="2" t="s">
        <v>594</v>
      </c>
      <c r="D49" s="2"/>
      <c r="E49" t="str">
        <f>VLOOKUP(B49,Dictionary!$G$2:$H$7,2,FALSE)</f>
        <v xml:space="preserve">CONV_TYPE_ARITHMETIC </v>
      </c>
      <c r="G49" t="str">
        <f t="shared" si="2"/>
        <v>Insert into UFMT_CONVERSION (CONV_KEY, CONV_TYPE, DESCRIPTION) Values ('48', '4', 'Change sign');</v>
      </c>
      <c r="H49" t="str">
        <f t="shared" si="3"/>
        <v>Update UFMT_CONVERSION Set CONV_TYPE = '4', DESCRIPTION = 'Change sign' where CONV_KEY = '48';</v>
      </c>
    </row>
    <row r="50" spans="1:8" x14ac:dyDescent="0.35">
      <c r="A50">
        <v>49</v>
      </c>
      <c r="B50">
        <v>2</v>
      </c>
      <c r="C50" s="2" t="s">
        <v>630</v>
      </c>
      <c r="D50" s="2"/>
      <c r="E50" t="str">
        <f>VLOOKUP(B50,Dictionary!$G$2:$H$7,2,FALSE)</f>
        <v xml:space="preserve">CONV_TYPE_TEMPLATE </v>
      </c>
      <c r="G50" t="str">
        <f t="shared" si="2"/>
        <v>Insert into UFMT_CONVERSION (CONV_KEY, CONV_TYPE, DESCRIPTION) Values ('49', '2', 'Format 16 digit amounts');</v>
      </c>
      <c r="H50" t="str">
        <f t="shared" si="3"/>
        <v>Update UFMT_CONVERSION Set CONV_TYPE = '2', DESCRIPTION = 'Format 16 digit amounts' where CONV_KEY = '49';</v>
      </c>
    </row>
    <row r="51" spans="1:8" x14ac:dyDescent="0.35">
      <c r="A51">
        <v>50</v>
      </c>
      <c r="B51">
        <v>0</v>
      </c>
      <c r="C51" s="2" t="s">
        <v>631</v>
      </c>
      <c r="D51" s="2"/>
      <c r="E51" t="str">
        <f>VLOOKUP(B51,Dictionary!$G$2:$H$7,2,FALSE)</f>
        <v xml:space="preserve">CONV_TYPE_REPLACE </v>
      </c>
      <c r="G51" t="str">
        <f t="shared" si="2"/>
        <v>Insert into UFMT_CONVERSION (CONV_KEY, CONV_TYPE, DESCRIPTION) Values ('50', '0', 'LOV for credit card BINs');</v>
      </c>
      <c r="H51" t="str">
        <f t="shared" si="3"/>
        <v>Update UFMT_CONVERSION Set CONV_TYPE = '0', DESCRIPTION = 'LOV for credit card BINs' where CONV_KEY = '50';</v>
      </c>
    </row>
    <row r="52" spans="1:8" x14ac:dyDescent="0.35">
      <c r="A52">
        <v>51</v>
      </c>
      <c r="B52">
        <v>0</v>
      </c>
      <c r="C52" s="2" t="s">
        <v>632</v>
      </c>
      <c r="D52" s="2"/>
      <c r="E52" t="str">
        <f>VLOOKUP(B52,Dictionary!$G$2:$H$7,2,FALSE)</f>
        <v xml:space="preserve">CONV_TYPE_REPLACE </v>
      </c>
      <c r="G52" t="str">
        <f t="shared" si="2"/>
        <v>Insert into UFMT_CONVERSION (CONV_KEY, CONV_TYPE, DESCRIPTION) Values ('51', '0', 'LOV for TT/SI list used by cond 33');</v>
      </c>
      <c r="H52" t="str">
        <f t="shared" si="3"/>
        <v>Update UFMT_CONVERSION Set CONV_TYPE = '0', DESCRIPTION = 'LOV for TT/SI list used by cond 33' where CONV_KEY = '51';</v>
      </c>
    </row>
    <row r="53" spans="1:8" x14ac:dyDescent="0.35">
      <c r="A53">
        <v>52</v>
      </c>
      <c r="B53">
        <v>2</v>
      </c>
      <c r="C53" s="2" t="s">
        <v>633</v>
      </c>
      <c r="D53" s="2"/>
      <c r="E53" t="str">
        <f>VLOOKUP(B53,Dictionary!$G$2:$H$7,2,FALSE)</f>
        <v xml:space="preserve">CONV_TYPE_TEMPLATE </v>
      </c>
      <c r="G53" t="str">
        <f t="shared" si="2"/>
        <v>Insert into UFMT_CONVERSION (CONV_KEY, CONV_TYPE, DESCRIPTION) Values ('52', '2', 'Get F11 from utrnno (last 6 digits)');</v>
      </c>
      <c r="H53" t="str">
        <f t="shared" si="3"/>
        <v>Update UFMT_CONVERSION Set CONV_TYPE = '2', DESCRIPTION = 'Get F11 from utrnno (last 6 digits)' where CONV_KEY = '52';</v>
      </c>
    </row>
    <row r="54" spans="1:8" x14ac:dyDescent="0.35">
      <c r="A54">
        <v>53</v>
      </c>
      <c r="B54">
        <v>0</v>
      </c>
      <c r="C54" s="2" t="s">
        <v>634</v>
      </c>
      <c r="D54" s="2"/>
      <c r="E54" t="str">
        <f>VLOOKUP(B54,Dictionary!$G$2:$H$7,2,FALSE)</f>
        <v xml:space="preserve">CONV_TYPE_REPLACE </v>
      </c>
      <c r="G54" t="str">
        <f t="shared" si="2"/>
        <v>Insert into UFMT_CONVERSION (CONV_KEY, CONV_TYPE, DESCRIPTION) Values ('53', '0', 'acq_inst,TT,CC -&gt; USONTHEM GL account');</v>
      </c>
      <c r="H54" t="str">
        <f t="shared" si="3"/>
        <v>Update UFMT_CONVERSION Set CONV_TYPE = '0', DESCRIPTION = 'acq_inst,TT,CC -&gt; USONTHEM GL account' where CONV_KEY = '53';</v>
      </c>
    </row>
    <row r="55" spans="1:8" x14ac:dyDescent="0.35">
      <c r="A55">
        <v>54</v>
      </c>
      <c r="B55">
        <v>0</v>
      </c>
      <c r="C55" s="2" t="s">
        <v>635</v>
      </c>
      <c r="D55" s="2"/>
      <c r="E55" t="str">
        <f>VLOOKUP(B55,Dictionary!$G$2:$H$7,2,FALSE)</f>
        <v xml:space="preserve">CONV_TYPE_REPLACE </v>
      </c>
      <c r="G55" t="str">
        <f t="shared" si="2"/>
        <v>Insert into UFMT_CONVERSION (CONV_KEY, CONV_TYPE, DESCRIPTION) Values ('54', '0', 'LOV for TT/SI list used by cond 37');</v>
      </c>
      <c r="H55" t="str">
        <f t="shared" si="3"/>
        <v>Update UFMT_CONVERSION Set CONV_TYPE = '0', DESCRIPTION = 'LOV for TT/SI list used by cond 37' where CONV_KEY = '54';</v>
      </c>
    </row>
    <row r="56" spans="1:8" x14ac:dyDescent="0.35">
      <c r="A56">
        <v>55</v>
      </c>
      <c r="B56">
        <v>5</v>
      </c>
      <c r="C56" s="2" t="s">
        <v>636</v>
      </c>
      <c r="D56" s="2"/>
      <c r="E56" t="str">
        <f>VLOOKUP(B56,Dictionary!$G$2:$H$7,2,FALSE)</f>
        <v xml:space="preserve">CONV_TYPE_FUNCTION </v>
      </c>
      <c r="G56" t="str">
        <f t="shared" si="2"/>
        <v>Insert into UFMT_CONVERSION (CONV_KEY, CONV_TYPE, DESCRIPTION) Values ('55', '5', 'Custom Function setup_DE46_ACL_destfee');</v>
      </c>
      <c r="H56" t="str">
        <f t="shared" si="3"/>
        <v>Update UFMT_CONVERSION Set CONV_TYPE = '5', DESCRIPTION = 'Custom Function setup_DE46_ACL_destfee' where CONV_KEY = '55';</v>
      </c>
    </row>
    <row r="57" spans="1:8" x14ac:dyDescent="0.35">
      <c r="A57">
        <v>56</v>
      </c>
      <c r="B57">
        <v>0</v>
      </c>
      <c r="C57" s="2" t="s">
        <v>637</v>
      </c>
      <c r="D57" s="2"/>
      <c r="E57" t="str">
        <f>VLOOKUP(B57,Dictionary!$G$2:$H$7,2,FALSE)</f>
        <v xml:space="preserve">CONV_TYPE_REPLACE </v>
      </c>
      <c r="G57" t="str">
        <f t="shared" si="2"/>
        <v>Insert into UFMT_CONVERSION (CONV_KEY, CONV_TYPE, DESCRIPTION) Values ('56', '0', 'Value_id 175 -&gt; 1/0, used by cond 41');</v>
      </c>
      <c r="H57" t="str">
        <f t="shared" si="3"/>
        <v>Update UFMT_CONVERSION Set CONV_TYPE = '0', DESCRIPTION = 'Value_id 175 -&gt; 1/0, used by cond 41' where CONV_KEY = '56';</v>
      </c>
    </row>
    <row r="58" spans="1:8" x14ac:dyDescent="0.35">
      <c r="A58">
        <v>57</v>
      </c>
      <c r="B58">
        <v>0</v>
      </c>
      <c r="C58" s="2" t="s">
        <v>638</v>
      </c>
      <c r="D58" s="2"/>
      <c r="E58" t="str">
        <f>VLOOKUP(B58,Dictionary!$G$2:$H$7,2,FALSE)</f>
        <v xml:space="preserve">CONV_TYPE_REPLACE </v>
      </c>
      <c r="G58" t="str">
        <f t="shared" si="2"/>
        <v>Insert into UFMT_CONVERSION (CONV_KEY, CONV_TYPE, DESCRIPTION) Values ('57', '0', 'Trans_type for sending F103 as Acct1');</v>
      </c>
      <c r="H58" t="str">
        <f t="shared" si="3"/>
        <v>Update UFMT_CONVERSION Set CONV_TYPE = '0', DESCRIPTION = 'Trans_type for sending F103 as Acct1' where CONV_KEY = '57';</v>
      </c>
    </row>
    <row r="59" spans="1:8" x14ac:dyDescent="0.35">
      <c r="A59">
        <v>58</v>
      </c>
      <c r="B59">
        <v>4</v>
      </c>
      <c r="C59" s="2" t="s">
        <v>639</v>
      </c>
      <c r="D59" s="2"/>
      <c r="E59" t="str">
        <f>VLOOKUP(B59,Dictionary!$G$2:$H$7,2,FALSE)</f>
        <v xml:space="preserve">CONV_TYPE_ARITHMETIC </v>
      </c>
      <c r="G59" t="str">
        <f t="shared" si="2"/>
        <v>Insert into UFMT_CONVERSION (CONV_KEY, CONV_TYPE, DESCRIPTION) Values ('58', '4', 'SVT_TXN_AMT_A1CUR-SVT_ISS_FEE');</v>
      </c>
      <c r="H59" t="str">
        <f t="shared" si="3"/>
        <v>Update UFMT_CONVERSION Set CONV_TYPE = '4', DESCRIPTION = 'SVT_TXN_AMT_A1CUR-SVT_ISS_FEE' where CONV_KEY = '58';</v>
      </c>
    </row>
    <row r="60" spans="1:8" x14ac:dyDescent="0.35">
      <c r="A60">
        <v>59</v>
      </c>
      <c r="B60">
        <v>0</v>
      </c>
      <c r="C60" s="2" t="s">
        <v>640</v>
      </c>
      <c r="D60" s="2"/>
      <c r="E60" t="str">
        <f>VLOOKUP(B60,Dictionary!$G$2:$H$7,2,FALSE)</f>
        <v xml:space="preserve">CONV_TYPE_REPLACE </v>
      </c>
      <c r="G60" t="str">
        <f t="shared" si="2"/>
        <v>Insert into UFMT_CONVERSION (CONV_KEY, CONV_TYPE, DESCRIPTION) Values ('59', '0', 'iBSM SVT_NTWM_MSGTYPE -&gt; F70');</v>
      </c>
      <c r="H60" t="str">
        <f t="shared" si="3"/>
        <v>Update UFMT_CONVERSION Set CONV_TYPE = '0', DESCRIPTION = 'iBSM SVT_NTWM_MSGTYPE -&gt; F70' where CONV_KEY = '59';</v>
      </c>
    </row>
    <row r="61" spans="1:8" x14ac:dyDescent="0.35">
      <c r="A61">
        <v>60</v>
      </c>
      <c r="B61">
        <v>0</v>
      </c>
      <c r="C61" s="2" t="s">
        <v>641</v>
      </c>
      <c r="D61" s="2"/>
      <c r="E61" t="str">
        <f>VLOOKUP(B61,Dictionary!$G$2:$H$7,2,FALSE)</f>
        <v xml:space="preserve">CONV_TYPE_REPLACE </v>
      </c>
      <c r="G61" t="str">
        <f t="shared" si="2"/>
        <v>Insert into UFMT_CONVERSION (CONV_KEY, CONV_TYPE, DESCRIPTION) Values ('60', '0', 'Epayint prcode F3 mapping');</v>
      </c>
      <c r="H61" t="str">
        <f t="shared" si="3"/>
        <v>Update UFMT_CONVERSION Set CONV_TYPE = '0', DESCRIPTION = 'Epayint prcode F3 mapping' where CONV_KEY = '60';</v>
      </c>
    </row>
    <row r="62" spans="1:8" x14ac:dyDescent="0.35">
      <c r="A62">
        <v>61</v>
      </c>
      <c r="B62">
        <v>5</v>
      </c>
      <c r="C62" s="2" t="s">
        <v>642</v>
      </c>
      <c r="D62" s="2"/>
      <c r="E62" t="str">
        <f>VLOOKUP(B62,Dictionary!$G$2:$H$7,2,FALSE)</f>
        <v xml:space="preserve">CONV_TYPE_FUNCTION </v>
      </c>
      <c r="G62" t="str">
        <f t="shared" si="2"/>
        <v>Insert into UFMT_CONVERSION (CONV_KEY, CONV_TYPE, DESCRIPTION) Values ('61', '5', 'Custom function for F125 from MB');</v>
      </c>
      <c r="H62" t="str">
        <f t="shared" si="3"/>
        <v>Update UFMT_CONVERSION Set CONV_TYPE = '5', DESCRIPTION = 'Custom function for F125 from MB' where CONV_KEY = '61';</v>
      </c>
    </row>
    <row r="63" spans="1:8" x14ac:dyDescent="0.35">
      <c r="A63">
        <v>62</v>
      </c>
      <c r="B63">
        <v>0</v>
      </c>
      <c r="C63" s="2" t="s">
        <v>643</v>
      </c>
      <c r="D63" s="2"/>
      <c r="E63" t="str">
        <f>VLOOKUP(B63,Dictionary!$G$2:$H$7,2,FALSE)</f>
        <v xml:space="preserve">CONV_TYPE_REPLACE </v>
      </c>
      <c r="G63" t="str">
        <f t="shared" si="2"/>
        <v>Insert into UFMT_CONVERSION (CONV_KEY, CONV_TYPE, DESCRIPTION) Values ('62', '0', 'MobileBankiing Response code conversion');</v>
      </c>
      <c r="H63" t="str">
        <f t="shared" si="3"/>
        <v>Update UFMT_CONVERSION Set CONV_TYPE = '0', DESCRIPTION = 'MobileBankiing Response code conversion' where CONV_KEY = '62';</v>
      </c>
    </row>
    <row r="64" spans="1:8" x14ac:dyDescent="0.35">
      <c r="A64">
        <v>63</v>
      </c>
      <c r="B64">
        <v>0</v>
      </c>
      <c r="C64" s="2" t="s">
        <v>644</v>
      </c>
      <c r="D64" s="2"/>
      <c r="E64" t="str">
        <f>VLOOKUP(B64,Dictionary!$G$2:$H$7,2,FALSE)</f>
        <v xml:space="preserve">CONV_TYPE_REPLACE </v>
      </c>
      <c r="G64" t="str">
        <f t="shared" si="2"/>
        <v>Insert into UFMT_CONVERSION (CONV_KEY, CONV_TYPE, DESCRIPTION) Values ('63', '0', 'SVT_NTWM_MSGTYPE to F70 (for NBC)');</v>
      </c>
      <c r="H64" t="str">
        <f t="shared" si="3"/>
        <v>Update UFMT_CONVERSION Set CONV_TYPE = '0', DESCRIPTION = 'SVT_NTWM_MSGTYPE to F70 (for NBC)' where CONV_KEY = '63';</v>
      </c>
    </row>
    <row r="65" spans="1:8" x14ac:dyDescent="0.35">
      <c r="A65">
        <v>64</v>
      </c>
      <c r="B65">
        <v>0</v>
      </c>
      <c r="C65" s="2" t="s">
        <v>645</v>
      </c>
      <c r="D65" s="2"/>
      <c r="E65" t="str">
        <f>VLOOKUP(B65,Dictionary!$G$2:$H$7,2,FALSE)</f>
        <v xml:space="preserve">CONV_TYPE_REPLACE </v>
      </c>
      <c r="G65" t="str">
        <f t="shared" si="2"/>
        <v>Insert into UFMT_CONVERSION (CONV_KEY, CONV_TYPE, DESCRIPTION) Values ('64', '0', 'iBSM F70 -&gt; trans_type');</v>
      </c>
      <c r="H65" t="str">
        <f t="shared" si="3"/>
        <v>Update UFMT_CONVERSION Set CONV_TYPE = '0', DESCRIPTION = 'iBSM F70 -&gt; trans_type' where CONV_KEY = '64';</v>
      </c>
    </row>
    <row r="66" spans="1:8" x14ac:dyDescent="0.35">
      <c r="A66">
        <v>65</v>
      </c>
      <c r="B66">
        <v>0</v>
      </c>
      <c r="C66" s="2" t="s">
        <v>646</v>
      </c>
      <c r="D66" s="2"/>
      <c r="E66" t="str">
        <f>VLOOKUP(B66,Dictionary!$G$2:$H$7,2,FALSE)</f>
        <v xml:space="preserve">CONV_TYPE_REPLACE </v>
      </c>
      <c r="G66" t="str">
        <f t="shared" si="2"/>
        <v>Insert into UFMT_CONVERSION (CONV_KEY, CONV_TYPE, DESCRIPTION) Values ('65', '0', 'iBSM SV RESP -&gt; F39');</v>
      </c>
      <c r="H66" t="str">
        <f t="shared" si="3"/>
        <v>Update UFMT_CONVERSION Set CONV_TYPE = '0', DESCRIPTION = 'iBSM SV RESP -&gt; F39' where CONV_KEY = '65';</v>
      </c>
    </row>
    <row r="67" spans="1:8" x14ac:dyDescent="0.35">
      <c r="A67">
        <v>67</v>
      </c>
      <c r="B67">
        <v>4</v>
      </c>
      <c r="C67" s="2" t="s">
        <v>647</v>
      </c>
      <c r="D67" s="2"/>
      <c r="E67" t="str">
        <f>VLOOKUP(B67,Dictionary!$G$2:$H$7,2,FALSE)</f>
        <v xml:space="preserve">CONV_TYPE_ARITHMETIC </v>
      </c>
      <c r="G67" t="str">
        <f t="shared" si="2"/>
        <v>Insert into UFMT_CONVERSION (CONV_KEY, CONV_TYPE, DESCRIPTION) Values ('67', '4', 'From F7 (MMDDhhmmss) to date (YYYYMMDD)');</v>
      </c>
      <c r="H67" t="str">
        <f t="shared" si="3"/>
        <v>Update UFMT_CONVERSION Set CONV_TYPE = '4', DESCRIPTION = 'From F7 (MMDDhhmmss) to date (YYYYMMDD)' where CONV_KEY = '67';</v>
      </c>
    </row>
    <row r="68" spans="1:8" x14ac:dyDescent="0.35">
      <c r="A68">
        <v>68</v>
      </c>
      <c r="B68">
        <v>1</v>
      </c>
      <c r="C68" t="s">
        <v>647</v>
      </c>
      <c r="E68" t="str">
        <f>VLOOKUP(B68,Dictionary!$G$2:$H$7,2,FALSE)</f>
        <v xml:space="preserve">CONV_TYPE_DATEFMT </v>
      </c>
      <c r="G68" t="str">
        <f t="shared" ref="G68:G99" si="4">"Insert into UFMT_CONVERSION (CONV_KEY, CONV_TYPE, DESCRIPTION) Values ('"&amp;A68&amp;"', '"&amp;B68&amp;"', '"&amp;C68&amp;"');"</f>
        <v>Insert into UFMT_CONVERSION (CONV_KEY, CONV_TYPE, DESCRIPTION) Values ('68', '1', 'From F7 (MMDDhhmmss) to date (YYYYMMDD)');</v>
      </c>
      <c r="H68" t="str">
        <f t="shared" ref="H68:H99" si="5">"Update UFMT_CONVERSION Set CONV_TYPE = '"&amp;B68&amp;"', DESCRIPTION = '"&amp;C68&amp;"' where CONV_KEY = '"&amp;A68&amp;"';"</f>
        <v>Update UFMT_CONVERSION Set CONV_TYPE = '1', DESCRIPTION = 'From F7 (MMDDhhmmss) to date (YYYYMMDD)' where CONV_KEY = '68';</v>
      </c>
    </row>
    <row r="69" spans="1:8" x14ac:dyDescent="0.35">
      <c r="A69">
        <v>69</v>
      </c>
      <c r="B69">
        <v>1</v>
      </c>
      <c r="C69" t="s">
        <v>587</v>
      </c>
      <c r="E69" t="str">
        <f>VLOOKUP(B69,Dictionary!$G$2:$H$7,2,FALSE)</f>
        <v xml:space="preserve">CONV_TYPE_DATEFMT </v>
      </c>
      <c r="G69" t="str">
        <f t="shared" si="4"/>
        <v>Insert into UFMT_CONVERSION (CONV_KEY, CONV_TYPE, DESCRIPTION) Values ('69', '1', 'YYYYMMDD to MMDD');</v>
      </c>
      <c r="H69" t="str">
        <f t="shared" si="5"/>
        <v>Update UFMT_CONVERSION Set CONV_TYPE = '1', DESCRIPTION = 'YYYYMMDD to MMDD' where CONV_KEY = '69';</v>
      </c>
    </row>
    <row r="70" spans="1:8" x14ac:dyDescent="0.35">
      <c r="A70">
        <v>70</v>
      </c>
      <c r="B70">
        <v>2</v>
      </c>
      <c r="C70" t="s">
        <v>648</v>
      </c>
      <c r="E70" t="str">
        <f>VLOOKUP(B70,Dictionary!$G$2:$H$7,2,FALSE)</f>
        <v xml:space="preserve">CONV_TYPE_TEMPLATE </v>
      </c>
      <c r="G70" t="str">
        <f t="shared" si="4"/>
        <v>Insert into UFMT_CONVERSION (CONV_KEY, CONV_TYPE, DESCRIPTION) Values ('70', '2', 'Prcode-&gt;trans_type(NBC)(field extract)');</v>
      </c>
      <c r="H70" t="str">
        <f t="shared" si="5"/>
        <v>Update UFMT_CONVERSION Set CONV_TYPE = '2', DESCRIPTION = 'Prcode-&gt;trans_type(NBC)(field extract)' where CONV_KEY = '70';</v>
      </c>
    </row>
    <row r="71" spans="1:8" x14ac:dyDescent="0.35">
      <c r="A71">
        <v>71</v>
      </c>
      <c r="B71">
        <v>0</v>
      </c>
      <c r="C71" s="2" t="s">
        <v>649</v>
      </c>
      <c r="D71" s="2"/>
      <c r="E71" t="str">
        <f>VLOOKUP(B71,Dictionary!$G$2:$H$7,2,FALSE)</f>
        <v xml:space="preserve">CONV_TYPE_REPLACE </v>
      </c>
      <c r="G71" t="str">
        <f t="shared" si="4"/>
        <v>Insert into UFMT_CONVERSION (CONV_KEY, CONV_TYPE, DESCRIPTION) Values ('71', '0', 'Prcode-&gt;trans_type(NBC)(mapping)');</v>
      </c>
      <c r="H71" t="str">
        <f t="shared" si="5"/>
        <v>Update UFMT_CONVERSION Set CONV_TYPE = '0', DESCRIPTION = 'Prcode-&gt;trans_type(NBC)(mapping)' where CONV_KEY = '71';</v>
      </c>
    </row>
    <row r="72" spans="1:8" x14ac:dyDescent="0.35">
      <c r="A72">
        <v>72</v>
      </c>
      <c r="B72">
        <v>2</v>
      </c>
      <c r="C72" s="2" t="s">
        <v>650</v>
      </c>
      <c r="D72" s="2"/>
      <c r="E72" t="str">
        <f>VLOOKUP(B72,Dictionary!$G$2:$H$7,2,FALSE)</f>
        <v xml:space="preserve">CONV_TYPE_TEMPLATE </v>
      </c>
      <c r="G72" t="str">
        <f t="shared" si="4"/>
        <v>Insert into UFMT_CONVERSION (CONV_KEY, CONV_TYPE, DESCRIPTION) Values ('72', '2', 'F43 -&gt; Name (NBC)');</v>
      </c>
      <c r="H72" t="str">
        <f t="shared" si="5"/>
        <v>Update UFMT_CONVERSION Set CONV_TYPE = '2', DESCRIPTION = 'F43 -&gt; Name (NBC)' where CONV_KEY = '72';</v>
      </c>
    </row>
    <row r="73" spans="1:8" x14ac:dyDescent="0.35">
      <c r="A73">
        <v>73</v>
      </c>
      <c r="B73">
        <v>2</v>
      </c>
      <c r="C73" t="s">
        <v>651</v>
      </c>
      <c r="E73" t="str">
        <f>VLOOKUP(B73,Dictionary!$G$2:$H$7,2,FALSE)</f>
        <v xml:space="preserve">CONV_TYPE_TEMPLATE </v>
      </c>
      <c r="G73" t="str">
        <f t="shared" si="4"/>
        <v>Insert into UFMT_CONVERSION (CONV_KEY, CONV_TYPE, DESCRIPTION) Values ('73', '2', 'F43 -&gt; City (NBC)');</v>
      </c>
      <c r="H73" t="str">
        <f t="shared" si="5"/>
        <v>Update UFMT_CONVERSION Set CONV_TYPE = '2', DESCRIPTION = 'F43 -&gt; City (NBC)' where CONV_KEY = '73';</v>
      </c>
    </row>
    <row r="74" spans="1:8" x14ac:dyDescent="0.35">
      <c r="A74">
        <v>74</v>
      </c>
      <c r="B74">
        <v>2</v>
      </c>
      <c r="C74" t="s">
        <v>652</v>
      </c>
      <c r="E74" t="str">
        <f>VLOOKUP(B74,Dictionary!$G$2:$H$7,2,FALSE)</f>
        <v xml:space="preserve">CONV_TYPE_TEMPLATE </v>
      </c>
      <c r="G74" t="str">
        <f t="shared" si="4"/>
        <v>Insert into UFMT_CONVERSION (CONV_KEY, CONV_TYPE, DESCRIPTION) Values ('74', '2', 'F43 -&gt; Country (NBC)');</v>
      </c>
      <c r="H74" t="str">
        <f t="shared" si="5"/>
        <v>Update UFMT_CONVERSION Set CONV_TYPE = '2', DESCRIPTION = 'F43 -&gt; Country (NBC)' where CONV_KEY = '74';</v>
      </c>
    </row>
    <row r="75" spans="1:8" x14ac:dyDescent="0.35">
      <c r="A75">
        <v>75</v>
      </c>
      <c r="B75">
        <v>0</v>
      </c>
      <c r="C75" t="s">
        <v>653</v>
      </c>
      <c r="E75" t="str">
        <f>VLOOKUP(B75,Dictionary!$G$2:$H$7,2,FALSE)</f>
        <v xml:space="preserve">CONV_TYPE_REPLACE </v>
      </c>
      <c r="G75" t="str">
        <f t="shared" si="4"/>
        <v>Insert into UFMT_CONVERSION (CONV_KEY, CONV_TYPE, DESCRIPTION) Values ('75', '0', 'Trans_type to prcode ( NBC) ');</v>
      </c>
      <c r="H75" t="str">
        <f t="shared" si="5"/>
        <v>Update UFMT_CONVERSION Set CONV_TYPE = '0', DESCRIPTION = 'Trans_type to prcode ( NBC) ' where CONV_KEY = '75';</v>
      </c>
    </row>
    <row r="76" spans="1:8" x14ac:dyDescent="0.35">
      <c r="A76">
        <v>76</v>
      </c>
      <c r="B76">
        <v>0</v>
      </c>
      <c r="C76" s="2" t="s">
        <v>654</v>
      </c>
      <c r="D76" s="2"/>
      <c r="E76" t="str">
        <f>VLOOKUP(B76,Dictionary!$G$2:$H$7,2,FALSE)</f>
        <v xml:space="preserve">CONV_TYPE_REPLACE </v>
      </c>
      <c r="G76" t="str">
        <f t="shared" si="4"/>
        <v>Insert into UFMT_CONVERSION (CONV_KEY, CONV_TYPE, DESCRIPTION) Values ('76', '0', 'MCC to terminal type (NBC)');</v>
      </c>
      <c r="H76" t="str">
        <f t="shared" si="5"/>
        <v>Update UFMT_CONVERSION Set CONV_TYPE = '0', DESCRIPTION = 'MCC to terminal type (NBC)' where CONV_KEY = '76';</v>
      </c>
    </row>
    <row r="77" spans="1:8" x14ac:dyDescent="0.35">
      <c r="A77">
        <v>77</v>
      </c>
      <c r="B77">
        <v>0</v>
      </c>
      <c r="C77" t="s">
        <v>655</v>
      </c>
      <c r="E77" t="str">
        <f>VLOOKUP(B77,Dictionary!$G$2:$H$7,2,FALSE)</f>
        <v xml:space="preserve">CONV_TYPE_REPLACE </v>
      </c>
      <c r="G77" t="str">
        <f t="shared" si="4"/>
        <v>Insert into UFMT_CONVERSION (CONV_KEY, CONV_TYPE, DESCRIPTION) Values ('77', '0', 'TT for sending F11 T24 as SV_TRACE');</v>
      </c>
      <c r="H77" t="str">
        <f t="shared" si="5"/>
        <v>Update UFMT_CONVERSION Set CONV_TYPE = '0', DESCRIPTION = 'TT for sending F11 T24 as SV_TRACE' where CONV_KEY = '77';</v>
      </c>
    </row>
    <row r="78" spans="1:8" x14ac:dyDescent="0.35">
      <c r="A78">
        <v>78</v>
      </c>
      <c r="B78">
        <v>5</v>
      </c>
      <c r="C78" s="2" t="s">
        <v>656</v>
      </c>
      <c r="D78" s="2"/>
      <c r="E78" t="str">
        <f>VLOOKUP(B78,Dictionary!$G$2:$H$7,2,FALSE)</f>
        <v xml:space="preserve">CONV_TYPE_FUNCTION </v>
      </c>
      <c r="G78" t="str">
        <f t="shared" si="4"/>
        <v>Insert into UFMT_CONVERSION (CONV_KEY, CONV_TYPE, DESCRIPTION) Values ('78', '5', 'Custom function build_mini_statment_nbc');</v>
      </c>
      <c r="H78" t="str">
        <f t="shared" si="5"/>
        <v>Update UFMT_CONVERSION Set CONV_TYPE = '5', DESCRIPTION = 'Custom function build_mini_statment_nbc' where CONV_KEY = '78';</v>
      </c>
    </row>
    <row r="79" spans="1:8" x14ac:dyDescent="0.35">
      <c r="A79">
        <v>79</v>
      </c>
      <c r="B79">
        <v>0</v>
      </c>
      <c r="C79" s="2" t="s">
        <v>657</v>
      </c>
      <c r="D79" s="2"/>
      <c r="E79" t="str">
        <f>VLOOKUP(B79,Dictionary!$G$2:$H$7,2,FALSE)</f>
        <v xml:space="preserve">CONV_TYPE_REPLACE </v>
      </c>
      <c r="G79" t="str">
        <f t="shared" si="4"/>
        <v>Insert into UFMT_CONVERSION (CONV_KEY, CONV_TYPE, DESCRIPTION) Values ('79', '0', 'Prcode-&gt;fintran(NBC)(mapping)');</v>
      </c>
      <c r="H79" t="str">
        <f t="shared" si="5"/>
        <v>Update UFMT_CONVERSION Set CONV_TYPE = '0', DESCRIPTION = 'Prcode-&gt;fintran(NBC)(mapping)' where CONV_KEY = '79';</v>
      </c>
    </row>
    <row r="80" spans="1:8" x14ac:dyDescent="0.35">
      <c r="A80">
        <v>80</v>
      </c>
      <c r="B80">
        <v>2</v>
      </c>
      <c r="C80" s="2" t="s">
        <v>658</v>
      </c>
      <c r="D80" s="2"/>
      <c r="E80" t="str">
        <f>VLOOKUP(B80,Dictionary!$G$2:$H$7,2,FALSE)</f>
        <v xml:space="preserve">CONV_TYPE_TEMPLATE </v>
      </c>
      <c r="G80" t="str">
        <f t="shared" si="4"/>
        <v>Insert into UFMT_CONVERSION (CONV_KEY, CONV_TYPE, DESCRIPTION) Values ('80', '2', 'Prcode-&gt;fintran(NBC)(field extract)');</v>
      </c>
      <c r="H80" t="str">
        <f t="shared" si="5"/>
        <v>Update UFMT_CONVERSION Set CONV_TYPE = '2', DESCRIPTION = 'Prcode-&gt;fintran(NBC)(field extract)' where CONV_KEY = '80';</v>
      </c>
    </row>
    <row r="81" spans="1:8" x14ac:dyDescent="0.35">
      <c r="A81">
        <v>81</v>
      </c>
      <c r="B81">
        <v>0</v>
      </c>
      <c r="C81" s="2" t="s">
        <v>659</v>
      </c>
      <c r="D81" s="2"/>
      <c r="E81" t="str">
        <f>VLOOKUP(B81,Dictionary!$G$2:$H$7,2,FALSE)</f>
        <v xml:space="preserve">CONV_TYPE_REPLACE </v>
      </c>
      <c r="G81" t="str">
        <f t="shared" si="4"/>
        <v>Insert into UFMT_CONVERSION (CONV_KEY, CONV_TYPE, DESCRIPTION) Values ('81', '0', 'Currency -&gt; Cardless CWD GL');</v>
      </c>
      <c r="H81" t="str">
        <f t="shared" si="5"/>
        <v>Update UFMT_CONVERSION Set CONV_TYPE = '0', DESCRIPTION = 'Currency -&gt; Cardless CWD GL' where CONV_KEY = '81';</v>
      </c>
    </row>
    <row r="82" spans="1:8" x14ac:dyDescent="0.35">
      <c r="A82">
        <v>82</v>
      </c>
      <c r="B82">
        <v>0</v>
      </c>
      <c r="C82" s="2" t="s">
        <v>660</v>
      </c>
      <c r="D82" s="2"/>
      <c r="E82" t="str">
        <f>VLOOKUP(B82,Dictionary!$G$2:$H$7,2,FALSE)</f>
        <v xml:space="preserve">CONV_TYPE_REPLACE </v>
      </c>
      <c r="G82" t="str">
        <f t="shared" si="4"/>
        <v>Insert into UFMT_CONVERSION (CONV_KEY, CONV_TYPE, DESCRIPTION) Values ('82', '0', 'ReceiveID -&gt; BANK_ID2');</v>
      </c>
      <c r="H82" t="str">
        <f t="shared" si="5"/>
        <v>Update UFMT_CONVERSION Set CONV_TYPE = '0', DESCRIPTION = 'ReceiveID -&gt; BANK_ID2' where CONV_KEY = '82';</v>
      </c>
    </row>
    <row r="83" spans="1:8" x14ac:dyDescent="0.35">
      <c r="A83">
        <v>83</v>
      </c>
      <c r="B83">
        <v>5</v>
      </c>
      <c r="C83" s="2" t="s">
        <v>661</v>
      </c>
      <c r="D83" s="2"/>
      <c r="E83" t="str">
        <f>VLOOKUP(B83,Dictionary!$G$2:$H$7,2,FALSE)</f>
        <v xml:space="preserve">CONV_TYPE_FUNCTION </v>
      </c>
      <c r="G83" t="str">
        <f t="shared" si="4"/>
        <v>Insert into UFMT_CONVERSION (CONV_KEY, CONV_TYPE, DESCRIPTION) Values ('83', '5', 'Custom function set_rout_by_bankid');</v>
      </c>
      <c r="H83" t="str">
        <f t="shared" si="5"/>
        <v>Update UFMT_CONVERSION Set CONV_TYPE = '5', DESCRIPTION = 'Custom function set_rout_by_bankid' where CONV_KEY = '83';</v>
      </c>
    </row>
    <row r="84" spans="1:8" x14ac:dyDescent="0.35">
      <c r="A84">
        <v>84</v>
      </c>
      <c r="B84">
        <v>2</v>
      </c>
      <c r="C84" s="2" t="s">
        <v>662</v>
      </c>
      <c r="D84" s="2"/>
      <c r="E84" t="str">
        <f>VLOOKUP(B84,Dictionary!$G$2:$H$7,2,FALSE)</f>
        <v xml:space="preserve">CONV_TYPE_TEMPLATE </v>
      </c>
      <c r="G84" t="str">
        <f t="shared" si="4"/>
        <v>Insert into UFMT_CONVERSION (CONV_KEY, CONV_TYPE, DESCRIPTION) Values ('84', '2', 'F48 -&gt; NBC IBFT BNB ACC_TP');</v>
      </c>
      <c r="H84" t="str">
        <f t="shared" si="5"/>
        <v>Update UFMT_CONVERSION Set CONV_TYPE = '2', DESCRIPTION = 'F48 -&gt; NBC IBFT BNB ACC_TP' where CONV_KEY = '84';</v>
      </c>
    </row>
    <row r="85" spans="1:8" x14ac:dyDescent="0.35">
      <c r="A85">
        <v>85</v>
      </c>
      <c r="B85">
        <v>2</v>
      </c>
      <c r="C85" t="s">
        <v>663</v>
      </c>
      <c r="E85" t="str">
        <f>VLOOKUP(B85,Dictionary!$G$2:$H$7,2,FALSE)</f>
        <v xml:space="preserve">CONV_TYPE_TEMPLATE </v>
      </c>
      <c r="G85" t="str">
        <f t="shared" si="4"/>
        <v>Insert into UFMT_CONVERSION (CONV_KEY, CONV_TYPE, DESCRIPTION) Values ('85', '2', 'F48 -&gt; NBC IBFT BNB BNK_CODE');</v>
      </c>
      <c r="H85" t="str">
        <f t="shared" si="5"/>
        <v>Update UFMT_CONVERSION Set CONV_TYPE = '2', DESCRIPTION = 'F48 -&gt; NBC IBFT BNB BNK_CODE' where CONV_KEY = '85';</v>
      </c>
    </row>
    <row r="86" spans="1:8" x14ac:dyDescent="0.35">
      <c r="A86">
        <v>86</v>
      </c>
      <c r="B86">
        <v>2</v>
      </c>
      <c r="C86" t="s">
        <v>664</v>
      </c>
      <c r="E86" t="str">
        <f>VLOOKUP(B86,Dictionary!$G$2:$H$7,2,FALSE)</f>
        <v xml:space="preserve">CONV_TYPE_TEMPLATE </v>
      </c>
      <c r="G86" t="str">
        <f t="shared" si="4"/>
        <v>Insert into UFMT_CONVERSION (CONV_KEY, CONV_TYPE, DESCRIPTION) Values ('86', '2', 'F48 -&gt; NBC IBFT BNB BNK_NAME');</v>
      </c>
      <c r="H86" t="str">
        <f t="shared" si="5"/>
        <v>Update UFMT_CONVERSION Set CONV_TYPE = '2', DESCRIPTION = 'F48 -&gt; NBC IBFT BNB BNK_NAME' where CONV_KEY = '86';</v>
      </c>
    </row>
    <row r="87" spans="1:8" x14ac:dyDescent="0.35">
      <c r="A87">
        <v>87</v>
      </c>
      <c r="B87">
        <v>2</v>
      </c>
      <c r="C87" t="s">
        <v>665</v>
      </c>
      <c r="E87" t="str">
        <f>VLOOKUP(B87,Dictionary!$G$2:$H$7,2,FALSE)</f>
        <v xml:space="preserve">CONV_TYPE_TEMPLATE </v>
      </c>
      <c r="G87" t="str">
        <f t="shared" si="4"/>
        <v>Insert into UFMT_CONVERSION (CONV_KEY, CONV_TYPE, DESCRIPTION) Values ('87', '2', 'F48 -&gt; NBC IBFT BNB ACC_NO');</v>
      </c>
      <c r="H87" t="str">
        <f t="shared" si="5"/>
        <v>Update UFMT_CONVERSION Set CONV_TYPE = '2', DESCRIPTION = 'F48 -&gt; NBC IBFT BNB ACC_NO' where CONV_KEY = '87';</v>
      </c>
    </row>
    <row r="88" spans="1:8" x14ac:dyDescent="0.35">
      <c r="A88">
        <v>88</v>
      </c>
      <c r="B88">
        <v>2</v>
      </c>
      <c r="C88" t="s">
        <v>666</v>
      </c>
      <c r="E88" t="str">
        <f>VLOOKUP(B88,Dictionary!$G$2:$H$7,2,FALSE)</f>
        <v xml:space="preserve">CONV_TYPE_TEMPLATE </v>
      </c>
      <c r="G88" t="str">
        <f t="shared" si="4"/>
        <v>Insert into UFMT_CONVERSION (CONV_KEY, CONV_TYPE, DESCRIPTION) Values ('88', '2', 'F48 -&gt; NBC IBFT BNB ACC_NAME');</v>
      </c>
      <c r="H88" t="str">
        <f t="shared" si="5"/>
        <v>Update UFMT_CONVERSION Set CONV_TYPE = '2', DESCRIPTION = 'F48 -&gt; NBC IBFT BNB ACC_NAME' where CONV_KEY = '88';</v>
      </c>
    </row>
    <row r="89" spans="1:8" x14ac:dyDescent="0.35">
      <c r="A89">
        <v>89</v>
      </c>
      <c r="B89">
        <v>2</v>
      </c>
      <c r="C89" t="s">
        <v>667</v>
      </c>
      <c r="E89" t="str">
        <f>VLOOKUP(B89,Dictionary!$G$2:$H$7,2,FALSE)</f>
        <v xml:space="preserve">CONV_TYPE_TEMPLATE </v>
      </c>
      <c r="G89" t="str">
        <f t="shared" si="4"/>
        <v>Insert into UFMT_CONVERSION (CONV_KEY, CONV_TYPE, DESCRIPTION) Values ('89', '2', 'F48 -&gt; NBC IBFT BNB AMOUNT');</v>
      </c>
      <c r="H89" t="str">
        <f t="shared" si="5"/>
        <v>Update UFMT_CONVERSION Set CONV_TYPE = '2', DESCRIPTION = 'F48 -&gt; NBC IBFT BNB AMOUNT' where CONV_KEY = '89';</v>
      </c>
    </row>
    <row r="90" spans="1:8" x14ac:dyDescent="0.35">
      <c r="A90">
        <v>90</v>
      </c>
      <c r="B90">
        <v>0</v>
      </c>
      <c r="C90" t="s">
        <v>668</v>
      </c>
      <c r="E90" t="str">
        <f>VLOOKUP(B90,Dictionary!$G$2:$H$7,2,FALSE)</f>
        <v xml:space="preserve">CONV_TYPE_REPLACE </v>
      </c>
      <c r="G90" t="str">
        <f t="shared" si="4"/>
        <v>Insert into UFMT_CONVERSION (CONV_KEY, CONV_TYPE, DESCRIPTION) Values ('90', '0', 'COND CONV: iBSM FT-related trans_types');</v>
      </c>
      <c r="H90" t="str">
        <f t="shared" si="5"/>
        <v>Update UFMT_CONVERSION Set CONV_TYPE = '0', DESCRIPTION = 'COND CONV: iBSM FT-related trans_types' where CONV_KEY = '90';</v>
      </c>
    </row>
    <row r="91" spans="1:8" x14ac:dyDescent="0.35">
      <c r="A91">
        <v>91</v>
      </c>
      <c r="B91">
        <v>0</v>
      </c>
      <c r="C91" s="2" t="s">
        <v>669</v>
      </c>
      <c r="D91" s="2"/>
      <c r="E91" t="str">
        <f>VLOOKUP(B91,Dictionary!$G$2:$H$7,2,FALSE)</f>
        <v xml:space="preserve">CONV_TYPE_REPLACE </v>
      </c>
      <c r="G91" t="str">
        <f t="shared" si="4"/>
        <v>Insert into UFMT_CONVERSION (CONV_KEY, CONV_TYPE, DESCRIPTION) Values ('91', '0', 'BANK_ID2-&gt;ReceiveID (NBC)');</v>
      </c>
      <c r="H91" t="str">
        <f t="shared" si="5"/>
        <v>Update UFMT_CONVERSION Set CONV_TYPE = '0', DESCRIPTION = 'BANK_ID2-&gt;ReceiveID (NBC)' where CONV_KEY = '91';</v>
      </c>
    </row>
    <row r="92" spans="1:8" x14ac:dyDescent="0.35">
      <c r="A92">
        <v>92</v>
      </c>
      <c r="B92">
        <v>0</v>
      </c>
      <c r="C92" s="2" t="s">
        <v>670</v>
      </c>
      <c r="D92" s="2"/>
      <c r="E92" t="str">
        <f>VLOOKUP(B92,Dictionary!$G$2:$H$7,2,FALSE)</f>
        <v xml:space="preserve">CONV_TYPE_REPLACE </v>
      </c>
      <c r="G92" t="str">
        <f t="shared" si="4"/>
        <v>Insert into UFMT_CONVERSION (CONV_KEY, CONV_TYPE, DESCRIPTION) Values ('92', '0', 'BANK_ID2-&gt;Bank name (NBC)');</v>
      </c>
      <c r="H92" t="str">
        <f t="shared" si="5"/>
        <v>Update UFMT_CONVERSION Set CONV_TYPE = '0', DESCRIPTION = 'BANK_ID2-&gt;Bank name (NBC)' where CONV_KEY = '92';</v>
      </c>
    </row>
    <row r="93" spans="1:8" x14ac:dyDescent="0.35">
      <c r="A93">
        <v>93</v>
      </c>
      <c r="B93">
        <v>2</v>
      </c>
      <c r="C93" s="2" t="s">
        <v>671</v>
      </c>
      <c r="D93" s="2"/>
      <c r="E93" t="str">
        <f>VLOOKUP(B93,Dictionary!$G$2:$H$7,2,FALSE)</f>
        <v xml:space="preserve">CONV_TYPE_TEMPLATE </v>
      </c>
      <c r="G93" t="str">
        <f t="shared" si="4"/>
        <v>Insert into UFMT_CONVERSION (CONV_KEY, CONV_TYPE, DESCRIPTION) Values ('93', '2', 'NBC IBFT BNB ACC_TP-&gt;F48');</v>
      </c>
      <c r="H93" t="str">
        <f t="shared" si="5"/>
        <v>Update UFMT_CONVERSION Set CONV_TYPE = '2', DESCRIPTION = 'NBC IBFT BNB ACC_TP-&gt;F48' where CONV_KEY = '93';</v>
      </c>
    </row>
    <row r="94" spans="1:8" x14ac:dyDescent="0.35">
      <c r="A94">
        <v>94</v>
      </c>
      <c r="B94">
        <v>2</v>
      </c>
      <c r="C94" t="s">
        <v>672</v>
      </c>
      <c r="E94" t="str">
        <f>VLOOKUP(B94,Dictionary!$G$2:$H$7,2,FALSE)</f>
        <v xml:space="preserve">CONV_TYPE_TEMPLATE </v>
      </c>
      <c r="G94" t="str">
        <f t="shared" si="4"/>
        <v>Insert into UFMT_CONVERSION (CONV_KEY, CONV_TYPE, DESCRIPTION) Values ('94', '2', 'NBC IBFT BNB BNK_CODE-&gt;F48');</v>
      </c>
      <c r="H94" t="str">
        <f t="shared" si="5"/>
        <v>Update UFMT_CONVERSION Set CONV_TYPE = '2', DESCRIPTION = 'NBC IBFT BNB BNK_CODE-&gt;F48' where CONV_KEY = '94';</v>
      </c>
    </row>
    <row r="95" spans="1:8" x14ac:dyDescent="0.35">
      <c r="A95">
        <v>95</v>
      </c>
      <c r="B95">
        <v>2</v>
      </c>
      <c r="C95" t="s">
        <v>673</v>
      </c>
      <c r="E95" t="str">
        <f>VLOOKUP(B95,Dictionary!$G$2:$H$7,2,FALSE)</f>
        <v xml:space="preserve">CONV_TYPE_TEMPLATE </v>
      </c>
      <c r="G95" t="str">
        <f t="shared" si="4"/>
        <v>Insert into UFMT_CONVERSION (CONV_KEY, CONV_TYPE, DESCRIPTION) Values ('95', '2', 'NBC IBFT BNB BNK_NAME-&gt;F48');</v>
      </c>
      <c r="H95" t="str">
        <f t="shared" si="5"/>
        <v>Update UFMT_CONVERSION Set CONV_TYPE = '2', DESCRIPTION = 'NBC IBFT BNB BNK_NAME-&gt;F48' where CONV_KEY = '95';</v>
      </c>
    </row>
    <row r="96" spans="1:8" x14ac:dyDescent="0.35">
      <c r="A96">
        <v>96</v>
      </c>
      <c r="B96">
        <v>2</v>
      </c>
      <c r="C96" t="s">
        <v>674</v>
      </c>
      <c r="E96" t="str">
        <f>VLOOKUP(B96,Dictionary!$G$2:$H$7,2,FALSE)</f>
        <v xml:space="preserve">CONV_TYPE_TEMPLATE </v>
      </c>
      <c r="G96" t="str">
        <f t="shared" si="4"/>
        <v>Insert into UFMT_CONVERSION (CONV_KEY, CONV_TYPE, DESCRIPTION) Values ('96', '2', 'NBC IBFT BNB ACC_NO-&gt;F48');</v>
      </c>
      <c r="H96" t="str">
        <f t="shared" si="5"/>
        <v>Update UFMT_CONVERSION Set CONV_TYPE = '2', DESCRIPTION = 'NBC IBFT BNB ACC_NO-&gt;F48' where CONV_KEY = '96';</v>
      </c>
    </row>
    <row r="97" spans="1:8" x14ac:dyDescent="0.35">
      <c r="A97">
        <v>97</v>
      </c>
      <c r="B97">
        <v>2</v>
      </c>
      <c r="C97" t="s">
        <v>675</v>
      </c>
      <c r="E97" t="str">
        <f>VLOOKUP(B97,Dictionary!$G$2:$H$7,2,FALSE)</f>
        <v xml:space="preserve">CONV_TYPE_TEMPLATE </v>
      </c>
      <c r="G97" t="str">
        <f t="shared" si="4"/>
        <v>Insert into UFMT_CONVERSION (CONV_KEY, CONV_TYPE, DESCRIPTION) Values ('97', '2', 'NBC IBFT BNB ACC_NAME-&gt;F48');</v>
      </c>
      <c r="H97" t="str">
        <f t="shared" si="5"/>
        <v>Update UFMT_CONVERSION Set CONV_TYPE = '2', DESCRIPTION = 'NBC IBFT BNB ACC_NAME-&gt;F48' where CONV_KEY = '97';</v>
      </c>
    </row>
    <row r="98" spans="1:8" x14ac:dyDescent="0.35">
      <c r="A98">
        <v>98</v>
      </c>
      <c r="B98">
        <v>2</v>
      </c>
      <c r="C98" t="s">
        <v>676</v>
      </c>
      <c r="E98" t="str">
        <f>VLOOKUP(B98,Dictionary!$G$2:$H$7,2,FALSE)</f>
        <v xml:space="preserve">CONV_TYPE_TEMPLATE </v>
      </c>
      <c r="G98" t="str">
        <f t="shared" si="4"/>
        <v>Insert into UFMT_CONVERSION (CONV_KEY, CONV_TYPE, DESCRIPTION) Values ('98', '2', 'NBC IBFT BNB AMOUNT-&gt;F48');</v>
      </c>
      <c r="H98" t="str">
        <f t="shared" si="5"/>
        <v>Update UFMT_CONVERSION Set CONV_TYPE = '2', DESCRIPTION = 'NBC IBFT BNB AMOUNT-&gt;F48' where CONV_KEY = '98';</v>
      </c>
    </row>
    <row r="99" spans="1:8" x14ac:dyDescent="0.35">
      <c r="A99">
        <v>99</v>
      </c>
      <c r="B99">
        <v>0</v>
      </c>
      <c r="C99" t="s">
        <v>677</v>
      </c>
      <c r="E99" t="str">
        <f>VLOOKUP(B99,Dictionary!$G$2:$H$7,2,FALSE)</f>
        <v xml:space="preserve">CONV_TYPE_REPLACE </v>
      </c>
      <c r="G99" t="str">
        <f t="shared" si="4"/>
        <v>Insert into UFMT_CONVERSION (CONV_KEY, CONV_TYPE, DESCRIPTION) Values ('99', '0', 'Set TT to 621');</v>
      </c>
      <c r="H99" t="str">
        <f t="shared" si="5"/>
        <v>Update UFMT_CONVERSION Set CONV_TYPE = '0', DESCRIPTION = 'Set TT to 621' where CONV_KEY = '99';</v>
      </c>
    </row>
    <row r="100" spans="1:8" x14ac:dyDescent="0.35">
      <c r="A100">
        <v>100</v>
      </c>
      <c r="B100">
        <v>5</v>
      </c>
      <c r="C100" s="2" t="s">
        <v>678</v>
      </c>
      <c r="D100" s="2"/>
      <c r="E100" t="str">
        <f>VLOOKUP(B100,Dictionary!$G$2:$H$7,2,FALSE)</f>
        <v xml:space="preserve">CONV_TYPE_FUNCTION </v>
      </c>
      <c r="G100" t="str">
        <f t="shared" ref="G100:G131" si="6">"Insert into UFMT_CONVERSION (CONV_KEY, CONV_TYPE, DESCRIPTION) Values ('"&amp;A100&amp;"', '"&amp;B100&amp;"', '"&amp;C100&amp;"');"</f>
        <v>Insert into UFMT_CONVERSION (CONV_KEY, CONV_TYPE, DESCRIPTION) Values ('100', '5', 'Custom function ufmt_check_mac');</v>
      </c>
      <c r="H100" t="str">
        <f t="shared" ref="H100:H131" si="7">"Update UFMT_CONVERSION Set CONV_TYPE = '"&amp;B100&amp;"', DESCRIPTION = '"&amp;C100&amp;"' where CONV_KEY = '"&amp;A100&amp;"';"</f>
        <v>Update UFMT_CONVERSION Set CONV_TYPE = '5', DESCRIPTION = 'Custom function ufmt_check_mac' where CONV_KEY = '100';</v>
      </c>
    </row>
    <row r="101" spans="1:8" x14ac:dyDescent="0.35">
      <c r="A101">
        <v>101</v>
      </c>
      <c r="B101">
        <v>5</v>
      </c>
      <c r="C101" s="2" t="s">
        <v>679</v>
      </c>
      <c r="D101" s="2"/>
      <c r="E101" t="str">
        <f>VLOOKUP(B101,Dictionary!$G$2:$H$7,2,FALSE)</f>
        <v xml:space="preserve">CONV_TYPE_FUNCTION </v>
      </c>
      <c r="G101" t="str">
        <f t="shared" si="6"/>
        <v>Insert into UFMT_CONVERSION (CONV_KEY, CONV_TYPE, DESCRIPTION) Values ('101', '5', 'Custom function ufmt_generate_mac');</v>
      </c>
      <c r="H101" t="str">
        <f t="shared" si="7"/>
        <v>Update UFMT_CONVERSION Set CONV_TYPE = '5', DESCRIPTION = 'Custom function ufmt_generate_mac' where CONV_KEY = '101';</v>
      </c>
    </row>
    <row r="102" spans="1:8" x14ac:dyDescent="0.35">
      <c r="A102">
        <v>102</v>
      </c>
      <c r="B102">
        <v>2</v>
      </c>
      <c r="C102" s="2" t="s">
        <v>680</v>
      </c>
      <c r="D102" s="2"/>
      <c r="E102" t="str">
        <f>VLOOKUP(B102,Dictionary!$G$2:$H$7,2,FALSE)</f>
        <v xml:space="preserve">CONV_TYPE_TEMPLATE </v>
      </c>
      <c r="G102" t="str">
        <f t="shared" si="6"/>
        <v>Insert into UFMT_CONVERSION (CONV_KEY, CONV_TYPE, DESCRIPTION) Values ('102', '2', 'Format fee value ( add leading zeroes )');</v>
      </c>
      <c r="H102" t="str">
        <f t="shared" si="7"/>
        <v>Update UFMT_CONVERSION Set CONV_TYPE = '2', DESCRIPTION = 'Format fee value ( add leading zeroes )' where CONV_KEY = '102';</v>
      </c>
    </row>
    <row r="103" spans="1:8" x14ac:dyDescent="0.35">
      <c r="A103">
        <v>103</v>
      </c>
      <c r="B103">
        <v>4</v>
      </c>
      <c r="C103" t="s">
        <v>681</v>
      </c>
      <c r="E103" t="str">
        <f>VLOOKUP(B103,Dictionary!$G$2:$H$7,2,FALSE)</f>
        <v xml:space="preserve">CONV_TYPE_ARITHMETIC </v>
      </c>
      <c r="G103" t="str">
        <f t="shared" si="6"/>
        <v>Insert into UFMT_CONVERSION (CONV_KEY, CONV_TYPE, DESCRIPTION) Values ('103', '4', 'NBC Total fee calculation');</v>
      </c>
      <c r="H103" t="str">
        <f t="shared" si="7"/>
        <v>Update UFMT_CONVERSION Set CONV_TYPE = '4', DESCRIPTION = 'NBC Total fee calculation' where CONV_KEY = '103';</v>
      </c>
    </row>
    <row r="104" spans="1:8" x14ac:dyDescent="0.35">
      <c r="A104">
        <v>104</v>
      </c>
      <c r="B104">
        <v>4</v>
      </c>
      <c r="C104" t="s">
        <v>682</v>
      </c>
      <c r="E104" t="str">
        <f>VLOOKUP(B104,Dictionary!$G$2:$H$7,2,FALSE)</f>
        <v xml:space="preserve">CONV_TYPE_ARITHMETIC </v>
      </c>
      <c r="G104" t="str">
        <f t="shared" si="6"/>
        <v>Insert into UFMT_CONVERSION (CONV_KEY, CONV_TYPE, DESCRIPTION) Values ('104', '4', 'NBC Total fee calculation (from local)');</v>
      </c>
      <c r="H104" t="str">
        <f t="shared" si="7"/>
        <v>Update UFMT_CONVERSION Set CONV_TYPE = '4', DESCRIPTION = 'NBC Total fee calculation (from local)' where CONV_KEY = '104';</v>
      </c>
    </row>
    <row r="105" spans="1:8" x14ac:dyDescent="0.35">
      <c r="A105">
        <v>105</v>
      </c>
      <c r="B105">
        <v>4</v>
      </c>
      <c r="C105" t="s">
        <v>683</v>
      </c>
      <c r="E105" t="str">
        <f>VLOOKUP(B105,Dictionary!$G$2:$H$7,2,FALSE)</f>
        <v xml:space="preserve">CONV_TYPE_ARITHMETIC </v>
      </c>
      <c r="G105" t="str">
        <f t="shared" si="6"/>
        <v>Insert into UFMT_CONVERSION (CONV_KEY, CONV_TYPE, DESCRIPTION) Values ('105', '4', 'NBC SET_CARD_DATA_INPUT_MODE');</v>
      </c>
      <c r="H105" t="str">
        <f t="shared" si="7"/>
        <v>Update UFMT_CONVERSION Set CONV_TYPE = '4', DESCRIPTION = 'NBC SET_CARD_DATA_INPUT_MODE' where CONV_KEY = '105';</v>
      </c>
    </row>
    <row r="106" spans="1:8" x14ac:dyDescent="0.35">
      <c r="A106">
        <v>106</v>
      </c>
      <c r="B106">
        <v>0</v>
      </c>
      <c r="C106" t="s">
        <v>684</v>
      </c>
      <c r="E106" t="str">
        <f>VLOOKUP(B106,Dictionary!$G$2:$H$7,2,FALSE)</f>
        <v xml:space="preserve">CONV_TYPE_REPLACE </v>
      </c>
      <c r="G106" t="str">
        <f t="shared" si="6"/>
        <v>Insert into UFMT_CONVERSION (CONV_KEY, CONV_TYPE, DESCRIPTION) Values ('106', '0', 'NBC SET_CARD_DATA_INPUT_MODE_2');</v>
      </c>
      <c r="H106" t="str">
        <f t="shared" si="7"/>
        <v>Update UFMT_CONVERSION Set CONV_TYPE = '0', DESCRIPTION = 'NBC SET_CARD_DATA_INPUT_MODE_2' where CONV_KEY = '106';</v>
      </c>
    </row>
    <row r="107" spans="1:8" x14ac:dyDescent="0.35">
      <c r="A107">
        <v>107</v>
      </c>
      <c r="B107">
        <v>4</v>
      </c>
      <c r="C107" t="s">
        <v>685</v>
      </c>
      <c r="D107" s="2"/>
      <c r="E107" t="str">
        <f>VLOOKUP(B107,Dictionary!$G$2:$H$7,2,FALSE)</f>
        <v xml:space="preserve">CONV_TYPE_ARITHMETIC </v>
      </c>
      <c r="G107" t="str">
        <f t="shared" si="6"/>
        <v>Insert into UFMT_CONVERSION (CONV_KEY, CONV_TYPE, DESCRIPTION) Values ('107', '4', 'NBC SET_PIN_CAPTURE_CAPABILITY');</v>
      </c>
      <c r="H107" t="str">
        <f t="shared" si="7"/>
        <v>Update UFMT_CONVERSION Set CONV_TYPE = '4', DESCRIPTION = 'NBC SET_PIN_CAPTURE_CAPABILITY' where CONV_KEY = '107';</v>
      </c>
    </row>
    <row r="108" spans="1:8" x14ac:dyDescent="0.35">
      <c r="A108">
        <v>108</v>
      </c>
      <c r="B108">
        <v>0</v>
      </c>
      <c r="C108" t="s">
        <v>686</v>
      </c>
      <c r="E108" t="str">
        <f>VLOOKUP(B108,Dictionary!$G$2:$H$7,2,FALSE)</f>
        <v xml:space="preserve">CONV_TYPE_REPLACE </v>
      </c>
      <c r="G108" t="str">
        <f t="shared" si="6"/>
        <v>Insert into UFMT_CONVERSION (CONV_KEY, CONV_TYPE, DESCRIPTION) Values ('108', '0', 'NBC SET_PIN_CAPTURE_CAPABILITY_2');</v>
      </c>
      <c r="H108" t="str">
        <f t="shared" si="7"/>
        <v>Update UFMT_CONVERSION Set CONV_TYPE = '0', DESCRIPTION = 'NBC SET_PIN_CAPTURE_CAPABILITY_2' where CONV_KEY = '108';</v>
      </c>
    </row>
    <row r="109" spans="1:8" x14ac:dyDescent="0.35">
      <c r="A109">
        <v>109</v>
      </c>
      <c r="B109">
        <v>0</v>
      </c>
      <c r="C109" t="s">
        <v>687</v>
      </c>
      <c r="D109" s="2"/>
      <c r="E109" t="str">
        <f>VLOOKUP(B109,Dictionary!$G$2:$H$7,2,FALSE)</f>
        <v xml:space="preserve">CONV_TYPE_REPLACE </v>
      </c>
      <c r="G109" t="str">
        <f t="shared" si="6"/>
        <v>Insert into UFMT_CONVERSION (CONV_KEY, CONV_TYPE, DESCRIPTION) Values ('109', '0', 'NBC SET_CARDHOLDER_PRESENCE');</v>
      </c>
      <c r="H109" t="str">
        <f t="shared" si="7"/>
        <v>Update UFMT_CONVERSION Set CONV_TYPE = '0', DESCRIPTION = 'NBC SET_CARDHOLDER_PRESENCE' where CONV_KEY = '109';</v>
      </c>
    </row>
    <row r="110" spans="1:8" x14ac:dyDescent="0.35">
      <c r="A110">
        <v>110</v>
      </c>
      <c r="B110">
        <v>0</v>
      </c>
      <c r="C110" t="s">
        <v>688</v>
      </c>
      <c r="D110" s="2"/>
      <c r="E110" t="str">
        <f>VLOOKUP(B110,Dictionary!$G$2:$H$7,2,FALSE)</f>
        <v xml:space="preserve">CONV_TYPE_REPLACE </v>
      </c>
      <c r="G110" t="str">
        <f t="shared" si="6"/>
        <v>Insert into UFMT_CONVERSION (CONV_KEY, CONV_TYPE, DESCRIPTION) Values ('110', '0', 'NBC SET_CARD_PRESENCE');</v>
      </c>
      <c r="H110" t="str">
        <f t="shared" si="7"/>
        <v>Update UFMT_CONVERSION Set CONV_TYPE = '0', DESCRIPTION = 'NBC SET_CARD_PRESENCE' where CONV_KEY = '110';</v>
      </c>
    </row>
    <row r="111" spans="1:8" x14ac:dyDescent="0.35">
      <c r="A111">
        <v>111</v>
      </c>
      <c r="B111">
        <v>4</v>
      </c>
      <c r="C111" t="s">
        <v>689</v>
      </c>
      <c r="D111" s="2"/>
      <c r="E111" t="str">
        <f>VLOOKUP(B111,Dictionary!$G$2:$H$7,2,FALSE)</f>
        <v xml:space="preserve">CONV_TYPE_ARITHMETIC </v>
      </c>
      <c r="G111" t="str">
        <f t="shared" si="6"/>
        <v>Insert into UFMT_CONVERSION (CONV_KEY, CONV_TYPE, DESCRIPTION) Values ('111', '4', 'NBC SET POS DATA CODE');</v>
      </c>
      <c r="H111" t="str">
        <f t="shared" si="7"/>
        <v>Update UFMT_CONVERSION Set CONV_TYPE = '4', DESCRIPTION = 'NBC SET POS DATA CODE' where CONV_KEY = '111';</v>
      </c>
    </row>
    <row r="112" spans="1:8" x14ac:dyDescent="0.35">
      <c r="A112">
        <v>112</v>
      </c>
      <c r="B112">
        <v>4</v>
      </c>
      <c r="C112" t="s">
        <v>690</v>
      </c>
      <c r="E112" t="str">
        <f>VLOOKUP(B112,Dictionary!$G$2:$H$7,2,FALSE)</f>
        <v xml:space="preserve">CONV_TYPE_ARITHMETIC </v>
      </c>
      <c r="G112" t="str">
        <f t="shared" si="6"/>
        <v>Insert into UFMT_CONVERSION (CONV_KEY, CONV_TYPE, DESCRIPTION) Values ('112', '4', 'NBC Total fee calculation - 2');</v>
      </c>
      <c r="H112" t="str">
        <f t="shared" si="7"/>
        <v>Update UFMT_CONVERSION Set CONV_TYPE = '4', DESCRIPTION = 'NBC Total fee calculation - 2' where CONV_KEY = '112';</v>
      </c>
    </row>
    <row r="113" spans="1:8" x14ac:dyDescent="0.35">
      <c r="A113">
        <v>113</v>
      </c>
      <c r="B113">
        <v>4</v>
      </c>
      <c r="C113" t="s">
        <v>691</v>
      </c>
      <c r="E113" t="str">
        <f>VLOOKUP(B113,Dictionary!$G$2:$H$7,2,FALSE)</f>
        <v xml:space="preserve">CONV_TYPE_ARITHMETIC </v>
      </c>
      <c r="G113" t="str">
        <f t="shared" si="6"/>
        <v>Insert into UFMT_CONVERSION (CONV_KEY, CONV_TYPE, DESCRIPTION) Values ('113', '4', 'NBC Total fee calculation - 3');</v>
      </c>
      <c r="H113" t="str">
        <f t="shared" si="7"/>
        <v>Update UFMT_CONVERSION Set CONV_TYPE = '4', DESCRIPTION = 'NBC Total fee calculation - 3' where CONV_KEY = '113';</v>
      </c>
    </row>
    <row r="114" spans="1:8" x14ac:dyDescent="0.35">
      <c r="A114">
        <v>114</v>
      </c>
      <c r="B114">
        <v>4</v>
      </c>
      <c r="C114" t="s">
        <v>692</v>
      </c>
      <c r="E114" t="str">
        <f>VLOOKUP(B114,Dictionary!$G$2:$H$7,2,FALSE)</f>
        <v xml:space="preserve">CONV_TYPE_ARITHMETIC </v>
      </c>
      <c r="G114" t="str">
        <f t="shared" si="6"/>
        <v>Insert into UFMT_CONVERSION (CONV_KEY, CONV_TYPE, DESCRIPTION) Values ('114', '4', 'NBC Total fee calculation (from local)-2');</v>
      </c>
      <c r="H114" t="str">
        <f t="shared" si="7"/>
        <v>Update UFMT_CONVERSION Set CONV_TYPE = '4', DESCRIPTION = 'NBC Total fee calculation (from local)-2' where CONV_KEY = '114';</v>
      </c>
    </row>
    <row r="115" spans="1:8" x14ac:dyDescent="0.35">
      <c r="A115">
        <v>115</v>
      </c>
      <c r="B115">
        <v>4</v>
      </c>
      <c r="C115" t="s">
        <v>693</v>
      </c>
      <c r="E115" t="str">
        <f>VLOOKUP(B115,Dictionary!$G$2:$H$7,2,FALSE)</f>
        <v xml:space="preserve">CONV_TYPE_ARITHMETIC </v>
      </c>
      <c r="G115" t="str">
        <f t="shared" si="6"/>
        <v>Insert into UFMT_CONVERSION (CONV_KEY, CONV_TYPE, DESCRIPTION) Values ('115', '4', 'NBC Total fee calculation (from local)-3');</v>
      </c>
      <c r="H115" t="str">
        <f t="shared" si="7"/>
        <v>Update UFMT_CONVERSION Set CONV_TYPE = '4', DESCRIPTION = 'NBC Total fee calculation (from local)-3' where CONV_KEY = '115';</v>
      </c>
    </row>
    <row r="116" spans="1:8" x14ac:dyDescent="0.35">
      <c r="A116">
        <v>116</v>
      </c>
      <c r="B116">
        <v>0</v>
      </c>
      <c r="C116" t="s">
        <v>694</v>
      </c>
      <c r="E116" t="str">
        <f>VLOOKUP(B116,Dictionary!$G$2:$H$7,2,FALSE)</f>
        <v xml:space="preserve">CONV_TYPE_REPLACE </v>
      </c>
      <c r="G116" t="str">
        <f t="shared" si="6"/>
        <v>Insert into UFMT_CONVERSION (CONV_KEY, CONV_TYPE, DESCRIPTION) Values ('116', '0', 'TT for sending NBC F28');</v>
      </c>
      <c r="H116" t="str">
        <f t="shared" si="7"/>
        <v>Update UFMT_CONVERSION Set CONV_TYPE = '0', DESCRIPTION = 'TT for sending NBC F28' where CONV_KEY = '116';</v>
      </c>
    </row>
    <row r="117" spans="1:8" x14ac:dyDescent="0.35">
      <c r="A117">
        <v>117</v>
      </c>
      <c r="B117">
        <v>0</v>
      </c>
      <c r="C117" s="2" t="s">
        <v>695</v>
      </c>
      <c r="D117" s="2"/>
      <c r="E117" t="str">
        <f>VLOOKUP(B117,Dictionary!$G$2:$H$7,2,FALSE)</f>
        <v xml:space="preserve">CONV_TYPE_REPLACE </v>
      </c>
      <c r="G117" t="str">
        <f t="shared" si="6"/>
        <v>Insert into UFMT_CONVERSION (CONV_KEY, CONV_TYPE, DESCRIPTION) Values ('117', '0', 'From RC mapping (for NBC)');</v>
      </c>
      <c r="H117" t="str">
        <f t="shared" si="7"/>
        <v>Update UFMT_CONVERSION Set CONV_TYPE = '0', DESCRIPTION = 'From RC mapping (for NBC)' where CONV_KEY = '117';</v>
      </c>
    </row>
    <row r="118" spans="1:8" x14ac:dyDescent="0.35">
      <c r="A118">
        <v>118</v>
      </c>
      <c r="B118">
        <v>0</v>
      </c>
      <c r="C118" s="2" t="s">
        <v>696</v>
      </c>
      <c r="D118" s="2"/>
      <c r="E118" t="str">
        <f>VLOOKUP(B118,Dictionary!$G$2:$H$7,2,FALSE)</f>
        <v xml:space="preserve">CONV_TYPE_REPLACE </v>
      </c>
      <c r="G118" t="str">
        <f t="shared" si="6"/>
        <v>Insert into UFMT_CONVERSION (CONV_KEY, CONV_TYPE, DESCRIPTION) Values ('118', '0', 'Set BANK_ID to 99999');</v>
      </c>
      <c r="H118" t="str">
        <f t="shared" si="7"/>
        <v>Update UFMT_CONVERSION Set CONV_TYPE = '0', DESCRIPTION = 'Set BANK_ID to 99999' where CONV_KEY = '118';</v>
      </c>
    </row>
    <row r="119" spans="1:8" x14ac:dyDescent="0.35">
      <c r="A119">
        <v>119</v>
      </c>
      <c r="B119">
        <v>0</v>
      </c>
      <c r="C119" s="2" t="s">
        <v>697</v>
      </c>
      <c r="D119" s="2"/>
      <c r="E119" t="str">
        <f>VLOOKUP(B119,Dictionary!$G$2:$H$7,2,FALSE)</f>
        <v xml:space="preserve">CONV_TYPE_REPLACE </v>
      </c>
      <c r="G119" t="str">
        <f t="shared" si="6"/>
        <v>Insert into UFMT_CONVERSION (CONV_KEY, CONV_TYPE, DESCRIPTION) Values ('119', '0', 'Set BANK_ID to 99998');</v>
      </c>
      <c r="H119" t="str">
        <f t="shared" si="7"/>
        <v>Update UFMT_CONVERSION Set CONV_TYPE = '0', DESCRIPTION = 'Set BANK_ID to 99998' where CONV_KEY = '119';</v>
      </c>
    </row>
    <row r="120" spans="1:8" x14ac:dyDescent="0.35">
      <c r="A120">
        <v>120</v>
      </c>
      <c r="B120">
        <v>0</v>
      </c>
      <c r="C120" s="2" t="s">
        <v>698</v>
      </c>
      <c r="D120" s="2"/>
      <c r="E120" t="str">
        <f>VLOOKUP(B120,Dictionary!$G$2:$H$7,2,FALSE)</f>
        <v xml:space="preserve">CONV_TYPE_REPLACE </v>
      </c>
      <c r="G120" t="str">
        <f t="shared" si="6"/>
        <v>Insert into UFMT_CONVERSION (CONV_KEY, CONV_TYPE, DESCRIPTION) Values ('120', '0', 'Set TT to 777');</v>
      </c>
      <c r="H120" t="str">
        <f t="shared" si="7"/>
        <v>Update UFMT_CONVERSION Set CONV_TYPE = '0', DESCRIPTION = 'Set TT to 777' where CONV_KEY = '120';</v>
      </c>
    </row>
    <row r="121" spans="1:8" x14ac:dyDescent="0.35">
      <c r="A121">
        <v>121</v>
      </c>
      <c r="B121">
        <v>2</v>
      </c>
      <c r="C121" s="2" t="s">
        <v>699</v>
      </c>
      <c r="D121" s="2"/>
      <c r="E121" t="str">
        <f>VLOOKUP(B121,Dictionary!$G$2:$H$7,2,FALSE)</f>
        <v xml:space="preserve">CONV_TYPE_TEMPLATE </v>
      </c>
      <c r="G121" t="str">
        <f t="shared" si="6"/>
        <v>Insert into UFMT_CONVERSION (CONV_KEY, CONV_TYPE, DESCRIPTION) Values ('121', '2', 'iBSM Orig MTI-&gt;F90');</v>
      </c>
      <c r="H121" t="str">
        <f t="shared" si="7"/>
        <v>Update UFMT_CONVERSION Set CONV_TYPE = '2', DESCRIPTION = 'iBSM Orig MTI-&gt;F90' where CONV_KEY = '121';</v>
      </c>
    </row>
    <row r="122" spans="1:8" x14ac:dyDescent="0.35">
      <c r="A122">
        <v>122</v>
      </c>
      <c r="B122">
        <v>2</v>
      </c>
      <c r="C122" t="s">
        <v>700</v>
      </c>
      <c r="E122" t="str">
        <f>VLOOKUP(B122,Dictionary!$G$2:$H$7,2,FALSE)</f>
        <v xml:space="preserve">CONV_TYPE_TEMPLATE </v>
      </c>
      <c r="G122" t="str">
        <f t="shared" si="6"/>
        <v>Insert into UFMT_CONVERSION (CONV_KEY, CONV_TYPE, DESCRIPTION) Values ('122', '2', 'iBSM Orig F11-&gt;F90');</v>
      </c>
      <c r="H122" t="str">
        <f t="shared" si="7"/>
        <v>Update UFMT_CONVERSION Set CONV_TYPE = '2', DESCRIPTION = 'iBSM Orig F11-&gt;F90' where CONV_KEY = '122';</v>
      </c>
    </row>
    <row r="123" spans="1:8" x14ac:dyDescent="0.35">
      <c r="A123">
        <v>123</v>
      </c>
      <c r="B123">
        <v>2</v>
      </c>
      <c r="C123" t="s">
        <v>701</v>
      </c>
      <c r="E123" t="str">
        <f>VLOOKUP(B123,Dictionary!$G$2:$H$7,2,FALSE)</f>
        <v xml:space="preserve">CONV_TYPE_TEMPLATE </v>
      </c>
      <c r="G123" t="str">
        <f t="shared" si="6"/>
        <v>Insert into UFMT_CONVERSION (CONV_KEY, CONV_TYPE, DESCRIPTION) Values ('123', '2', 'iBSM Orig F7-&gt;F90');</v>
      </c>
      <c r="H123" t="str">
        <f t="shared" si="7"/>
        <v>Update UFMT_CONVERSION Set CONV_TYPE = '2', DESCRIPTION = 'iBSM Orig F7-&gt;F90' where CONV_KEY = '123';</v>
      </c>
    </row>
    <row r="124" spans="1:8" x14ac:dyDescent="0.35">
      <c r="A124">
        <v>124</v>
      </c>
      <c r="B124">
        <v>2</v>
      </c>
      <c r="C124" t="s">
        <v>702</v>
      </c>
      <c r="E124" t="str">
        <f>VLOOKUP(B124,Dictionary!$G$2:$H$7,2,FALSE)</f>
        <v xml:space="preserve">CONV_TYPE_TEMPLATE </v>
      </c>
      <c r="G124" t="str">
        <f t="shared" si="6"/>
        <v>Insert into UFMT_CONVERSION (CONV_KEY, CONV_TYPE, DESCRIPTION) Values ('124', '2', 'iBSM Orig F32-&gt;F90');</v>
      </c>
      <c r="H124" t="str">
        <f t="shared" si="7"/>
        <v>Update UFMT_CONVERSION Set CONV_TYPE = '2', DESCRIPTION = 'iBSM Orig F32-&gt;F90' where CONV_KEY = '124';</v>
      </c>
    </row>
    <row r="125" spans="1:8" x14ac:dyDescent="0.35">
      <c r="A125">
        <v>125</v>
      </c>
      <c r="B125">
        <v>2</v>
      </c>
      <c r="C125" t="s">
        <v>703</v>
      </c>
      <c r="E125" t="str">
        <f>VLOOKUP(B125,Dictionary!$G$2:$H$7,2,FALSE)</f>
        <v xml:space="preserve">CONV_TYPE_TEMPLATE </v>
      </c>
      <c r="G125" t="str">
        <f t="shared" si="6"/>
        <v>Insert into UFMT_CONVERSION (CONV_KEY, CONV_TYPE, DESCRIPTION) Values ('125', '2', 'iBSM Orig F33-&gt;F90');</v>
      </c>
      <c r="H125" t="str">
        <f t="shared" si="7"/>
        <v>Update UFMT_CONVERSION Set CONV_TYPE = '2', DESCRIPTION = 'iBSM Orig F33-&gt;F90' where CONV_KEY = '125';</v>
      </c>
    </row>
    <row r="126" spans="1:8" x14ac:dyDescent="0.35">
      <c r="A126">
        <v>126</v>
      </c>
      <c r="B126">
        <v>4</v>
      </c>
      <c r="C126" t="s">
        <v>704</v>
      </c>
      <c r="E126" t="str">
        <f>VLOOKUP(B126,Dictionary!$G$2:$H$7,2,FALSE)</f>
        <v xml:space="preserve">CONV_TYPE_ARITHMETIC </v>
      </c>
      <c r="G126" t="str">
        <f t="shared" si="6"/>
        <v>Insert into UFMT_CONVERSION (CONV_KEY, CONV_TYPE, DESCRIPTION) Values ('126', '4', 'NBC Set Orig Data Element');</v>
      </c>
      <c r="H126" t="str">
        <f t="shared" si="7"/>
        <v>Update UFMT_CONVERSION Set CONV_TYPE = '4', DESCRIPTION = 'NBC Set Orig Data Element' where CONV_KEY = '126';</v>
      </c>
    </row>
    <row r="127" spans="1:8" x14ac:dyDescent="0.35">
      <c r="A127">
        <v>127</v>
      </c>
      <c r="B127">
        <v>0</v>
      </c>
      <c r="C127" t="s">
        <v>705</v>
      </c>
      <c r="E127" t="str">
        <f>VLOOKUP(B127,Dictionary!$G$2:$H$7,2,FALSE)</f>
        <v xml:space="preserve">CONV_TYPE_REPLACE </v>
      </c>
      <c r="G127" t="str">
        <f t="shared" si="6"/>
        <v>Insert into UFMT_CONVERSION (CONV_KEY, CONV_TYPE, DESCRIPTION) Values ('127', '0', 'iBSM channel id mapping (from term_type)');</v>
      </c>
      <c r="H127" t="str">
        <f t="shared" si="7"/>
        <v>Update UFMT_CONVERSION Set CONV_TYPE = '0', DESCRIPTION = 'iBSM channel id mapping (from term_type)' where CONV_KEY = '127';</v>
      </c>
    </row>
    <row r="128" spans="1:8" x14ac:dyDescent="0.35">
      <c r="A128">
        <v>128</v>
      </c>
      <c r="B128">
        <v>0</v>
      </c>
      <c r="C128" s="2" t="s">
        <v>706</v>
      </c>
      <c r="D128" s="2"/>
      <c r="E128" t="str">
        <f>VLOOKUP(B128,Dictionary!$G$2:$H$7,2,FALSE)</f>
        <v xml:space="preserve">CONV_TYPE_REPLACE </v>
      </c>
      <c r="G128" t="str">
        <f t="shared" si="6"/>
        <v>Insert into UFMT_CONVERSION (CONV_KEY, CONV_TYPE, DESCRIPTION) Values ('128', '0', 'iBSM acq_inst-&gt;network code mapping');</v>
      </c>
      <c r="H128" t="str">
        <f t="shared" si="7"/>
        <v>Update UFMT_CONVERSION Set CONV_TYPE = '0', DESCRIPTION = 'iBSM acq_inst-&gt;network code mapping' where CONV_KEY = '128';</v>
      </c>
    </row>
    <row r="129" spans="1:8" x14ac:dyDescent="0.35">
      <c r="A129">
        <v>129</v>
      </c>
      <c r="B129">
        <v>0</v>
      </c>
      <c r="C129" s="2" t="s">
        <v>707</v>
      </c>
      <c r="D129" s="2"/>
      <c r="E129" t="str">
        <f>VLOOKUP(B129,Dictionary!$G$2:$H$7,2,FALSE)</f>
        <v xml:space="preserve">CONV_TYPE_REPLACE </v>
      </c>
      <c r="G129" t="str">
        <f t="shared" si="6"/>
        <v>Insert into UFMT_CONVERSION (CONV_KEY, CONV_TYPE, DESCRIPTION) Values ('129', '0', 'iBSM issuer code mapping (from iss_inst)');</v>
      </c>
      <c r="H129" t="str">
        <f t="shared" si="7"/>
        <v>Update UFMT_CONVERSION Set CONV_TYPE = '0', DESCRIPTION = 'iBSM issuer code mapping (from iss_inst)' where CONV_KEY = '129';</v>
      </c>
    </row>
    <row r="130" spans="1:8" x14ac:dyDescent="0.35">
      <c r="A130">
        <v>130</v>
      </c>
      <c r="B130">
        <v>0</v>
      </c>
      <c r="C130" s="2" t="s">
        <v>708</v>
      </c>
      <c r="D130" s="2"/>
      <c r="E130" t="str">
        <f>VLOOKUP(B130,Dictionary!$G$2:$H$7,2,FALSE)</f>
        <v xml:space="preserve">CONV_TYPE_REPLACE </v>
      </c>
      <c r="G130" t="str">
        <f t="shared" si="6"/>
        <v>Insert into UFMT_CONVERSION (CONV_KEY, CONV_TYPE, DESCRIPTION) Values ('130', '0', 'iBSM charge code mapping');</v>
      </c>
      <c r="H130" t="str">
        <f t="shared" si="7"/>
        <v>Update UFMT_CONVERSION Set CONV_TYPE = '0', DESCRIPTION = 'iBSM charge code mapping' where CONV_KEY = '130';</v>
      </c>
    </row>
    <row r="131" spans="1:8" x14ac:dyDescent="0.35">
      <c r="A131">
        <v>131</v>
      </c>
      <c r="B131">
        <v>0</v>
      </c>
      <c r="C131" s="2" t="s">
        <v>709</v>
      </c>
      <c r="D131" s="2"/>
      <c r="E131" t="str">
        <f>VLOOKUP(B131,Dictionary!$G$2:$H$7,2,FALSE)</f>
        <v xml:space="preserve">CONV_TYPE_REPLACE </v>
      </c>
      <c r="G131" t="str">
        <f t="shared" si="6"/>
        <v>Insert into UFMT_CONVERSION (CONV_KEY, CONV_TYPE, DESCRIPTION) Values ('131', '0', 'Set to 1');</v>
      </c>
      <c r="H131" t="str">
        <f t="shared" si="7"/>
        <v>Update UFMT_CONVERSION Set CONV_TYPE = '0', DESCRIPTION = 'Set to 1' where CONV_KEY = '131';</v>
      </c>
    </row>
    <row r="132" spans="1:8" x14ac:dyDescent="0.35">
      <c r="A132">
        <v>132</v>
      </c>
      <c r="B132">
        <v>0</v>
      </c>
      <c r="C132" s="2" t="s">
        <v>710</v>
      </c>
      <c r="D132" s="2"/>
      <c r="E132" t="str">
        <f>VLOOKUP(B132,Dictionary!$G$2:$H$7,2,FALSE)</f>
        <v xml:space="preserve">CONV_TYPE_REPLACE </v>
      </c>
      <c r="G132" t="str">
        <f t="shared" ref="G132:G165" si="8">"Insert into UFMT_CONVERSION (CONV_KEY, CONV_TYPE, DESCRIPTION) Values ('"&amp;A132&amp;"', '"&amp;B132&amp;"', '"&amp;C132&amp;"');"</f>
        <v>Insert into UFMT_CONVERSION (CONV_KEY, CONV_TYPE, DESCRIPTION) Values ('132', '0', 'Xlink SVT_NTWM_MSGTYPE -&gt; F70');</v>
      </c>
      <c r="H132" t="str">
        <f t="shared" ref="H132:H165" si="9">"Update UFMT_CONVERSION Set CONV_TYPE = '"&amp;B132&amp;"', DESCRIPTION = '"&amp;C132&amp;"' where CONV_KEY = '"&amp;A132&amp;"';"</f>
        <v>Update UFMT_CONVERSION Set CONV_TYPE = '0', DESCRIPTION = 'Xlink SVT_NTWM_MSGTYPE -&gt; F70' where CONV_KEY = '132';</v>
      </c>
    </row>
    <row r="133" spans="1:8" x14ac:dyDescent="0.35">
      <c r="A133">
        <v>133</v>
      </c>
      <c r="B133">
        <v>0</v>
      </c>
      <c r="C133" s="2" t="s">
        <v>711</v>
      </c>
      <c r="D133" s="2"/>
      <c r="E133" t="str">
        <f>VLOOKUP(B133,Dictionary!$G$2:$H$7,2,FALSE)</f>
        <v xml:space="preserve">CONV_TYPE_REPLACE </v>
      </c>
      <c r="G133" t="str">
        <f t="shared" si="8"/>
        <v>Insert into UFMT_CONVERSION (CONV_KEY, CONV_TYPE, DESCRIPTION) Values ('133', '0', 'Xlink F70 -&gt; trans_type');</v>
      </c>
      <c r="H133" t="str">
        <f t="shared" si="9"/>
        <v>Update UFMT_CONVERSION Set CONV_TYPE = '0', DESCRIPTION = 'Xlink F70 -&gt; trans_type' where CONV_KEY = '133';</v>
      </c>
    </row>
    <row r="134" spans="1:8" x14ac:dyDescent="0.35">
      <c r="A134">
        <v>134</v>
      </c>
      <c r="B134">
        <v>0</v>
      </c>
      <c r="C134" s="2" t="s">
        <v>712</v>
      </c>
      <c r="D134" s="2"/>
      <c r="E134" t="str">
        <f>VLOOKUP(B134,Dictionary!$G$2:$H$7,2,FALSE)</f>
        <v xml:space="preserve">CONV_TYPE_REPLACE </v>
      </c>
      <c r="G134" t="str">
        <f t="shared" si="8"/>
        <v>Insert into UFMT_CONVERSION (CONV_KEY, CONV_TYPE, DESCRIPTION) Values ('134', '0', 'Xlink F39-&gt;SV RESP');</v>
      </c>
      <c r="H134" t="str">
        <f t="shared" si="9"/>
        <v>Update UFMT_CONVERSION Set CONV_TYPE = '0', DESCRIPTION = 'Xlink F39-&gt;SV RESP' where CONV_KEY = '134';</v>
      </c>
    </row>
    <row r="135" spans="1:8" x14ac:dyDescent="0.35">
      <c r="A135">
        <v>135</v>
      </c>
      <c r="B135">
        <v>0</v>
      </c>
      <c r="C135" s="2" t="s">
        <v>713</v>
      </c>
      <c r="D135" s="2"/>
      <c r="E135" t="s">
        <v>714</v>
      </c>
      <c r="G135" t="str">
        <f t="shared" si="8"/>
        <v>Insert into UFMT_CONVERSION (CONV_KEY, CONV_TYPE, DESCRIPTION) Values ('135', '0', 'Xlink SV RESP -&gt; F39');</v>
      </c>
      <c r="H135" t="str">
        <f t="shared" si="9"/>
        <v>Update UFMT_CONVERSION Set CONV_TYPE = '0', DESCRIPTION = 'Xlink SV RESP -&gt; F39' where CONV_KEY = '135';</v>
      </c>
    </row>
    <row r="136" spans="1:8" x14ac:dyDescent="0.35">
      <c r="A136">
        <v>136</v>
      </c>
      <c r="B136">
        <v>5</v>
      </c>
      <c r="C136" s="2" t="s">
        <v>715</v>
      </c>
      <c r="D136" s="2"/>
      <c r="E136" t="s">
        <v>714</v>
      </c>
      <c r="G136" t="str">
        <f t="shared" si="8"/>
        <v>Insert into UFMT_CONVERSION (CONV_KEY, CONV_TYPE, DESCRIPTION) Values ('136', '5', 'Custom function import_and_store_key');</v>
      </c>
      <c r="H136" t="str">
        <f t="shared" si="9"/>
        <v>Update UFMT_CONVERSION Set CONV_TYPE = '5', DESCRIPTION = 'Custom function import_and_store_key' where CONV_KEY = '136';</v>
      </c>
    </row>
    <row r="137" spans="1:8" x14ac:dyDescent="0.35">
      <c r="A137">
        <v>137</v>
      </c>
      <c r="B137">
        <v>2</v>
      </c>
      <c r="C137" s="2" t="s">
        <v>716</v>
      </c>
      <c r="D137" s="2"/>
      <c r="E137" t="str">
        <f>VLOOKUP(B137,Dictionary!$G$2:$H$7,2,FALSE)</f>
        <v xml:space="preserve">CONV_TYPE_TEMPLATE </v>
      </c>
      <c r="G137" t="str">
        <f t="shared" si="8"/>
        <v>Insert into UFMT_CONVERSION (CONV_KEY, CONV_TYPE, DESCRIPTION) Values ('137', '2', 'Extract ZPK from Xlink F48');</v>
      </c>
      <c r="H137" t="str">
        <f t="shared" si="9"/>
        <v>Update UFMT_CONVERSION Set CONV_TYPE = '2', DESCRIPTION = 'Extract ZPK from Xlink F48' where CONV_KEY = '137';</v>
      </c>
    </row>
    <row r="138" spans="1:8" x14ac:dyDescent="0.35">
      <c r="A138">
        <v>138</v>
      </c>
      <c r="B138">
        <v>0</v>
      </c>
      <c r="C138" s="2" t="s">
        <v>717</v>
      </c>
      <c r="D138" s="2"/>
      <c r="E138" t="str">
        <f>VLOOKUP(B138,Dictionary!$G$2:$H$7,2,FALSE)</f>
        <v xml:space="preserve">CONV_TYPE_REPLACE </v>
      </c>
      <c r="G138" t="str">
        <f t="shared" si="8"/>
        <v>Insert into UFMT_CONVERSION (CONV_KEY, CONV_TYPE, DESCRIPTION) Values ('138', '0', 'Xlink TT -&gt; extended prcode');</v>
      </c>
      <c r="H138" t="str">
        <f t="shared" si="9"/>
        <v>Update UFMT_CONVERSION Set CONV_TYPE = '0', DESCRIPTION = 'Xlink TT -&gt; extended prcode' where CONV_KEY = '138';</v>
      </c>
    </row>
    <row r="139" spans="1:8" x14ac:dyDescent="0.35">
      <c r="A139">
        <v>139</v>
      </c>
      <c r="B139">
        <v>5</v>
      </c>
      <c r="C139" s="2" t="s">
        <v>718</v>
      </c>
      <c r="D139" s="2"/>
      <c r="E139" t="s">
        <v>714</v>
      </c>
      <c r="G139" t="str">
        <f t="shared" si="8"/>
        <v>Insert into UFMT_CONVERSION (CONV_KEY, CONV_TYPE, DESCRIPTION) Values ('139', '5', 'Custom function translate_pinblock_cc');</v>
      </c>
      <c r="H139" t="str">
        <f t="shared" si="9"/>
        <v>Update UFMT_CONVERSION Set CONV_TYPE = '5', DESCRIPTION = 'Custom function translate_pinblock_cc' where CONV_KEY = '139';</v>
      </c>
    </row>
    <row r="140" spans="1:8" x14ac:dyDescent="0.35">
      <c r="A140">
        <v>140</v>
      </c>
      <c r="B140">
        <v>5</v>
      </c>
      <c r="C140" s="2" t="s">
        <v>719</v>
      </c>
      <c r="D140" s="2"/>
      <c r="E140" t="str">
        <f>VLOOKUP(B140,Dictionary!$G$2:$H$7,2,FALSE)</f>
        <v xml:space="preserve">CONV_TYPE_FUNCTION </v>
      </c>
      <c r="G140" t="str">
        <f t="shared" si="8"/>
        <v>Insert into UFMT_CONVERSION (CONV_KEY, CONV_TYPE, DESCRIPTION) Values ('140', '5', 'Custom function translate_pinblock');</v>
      </c>
      <c r="H140" t="str">
        <f t="shared" si="9"/>
        <v>Update UFMT_CONVERSION Set CONV_TYPE = '5', DESCRIPTION = 'Custom function translate_pinblock' where CONV_KEY = '140';</v>
      </c>
    </row>
    <row r="141" spans="1:8" x14ac:dyDescent="0.35">
      <c r="A141">
        <v>141</v>
      </c>
      <c r="B141">
        <v>5</v>
      </c>
      <c r="C141" s="2" t="s">
        <v>720</v>
      </c>
      <c r="D141" s="2"/>
      <c r="E141" t="str">
        <f>VLOOKUP(B141,Dictionary!$G$2:$H$7,2,FALSE)</f>
        <v xml:space="preserve">CONV_TYPE_FUNCTION </v>
      </c>
      <c r="G141" t="str">
        <f t="shared" si="8"/>
        <v>Insert into UFMT_CONVERSION (CONV_KEY, CONV_TYPE, DESCRIPTION) Values ('141', '5', 'Cust func bsm_process_xlink_account_list');</v>
      </c>
      <c r="H141" t="str">
        <f t="shared" si="9"/>
        <v>Update UFMT_CONVERSION Set CONV_TYPE = '5', DESCRIPTION = 'Cust func bsm_process_xlink_account_list' where CONV_KEY = '141';</v>
      </c>
    </row>
    <row r="142" spans="1:8" x14ac:dyDescent="0.35">
      <c r="A142">
        <v>142</v>
      </c>
      <c r="B142">
        <v>4</v>
      </c>
      <c r="C142" s="2" t="s">
        <v>721</v>
      </c>
      <c r="D142" s="2"/>
      <c r="E142" t="str">
        <f>VLOOKUP(B142,Dictionary!$G$2:$H$7,2,FALSE)</f>
        <v xml:space="preserve">CONV_TYPE_ARITHMETIC </v>
      </c>
      <c r="G142" t="str">
        <f t="shared" si="8"/>
        <v>Insert into UFMT_CONVERSION (CONV_KEY, CONV_TYPE, DESCRIPTION) Values ('142', '4', 'iBSM Set USONVISA Orig Trans Data');</v>
      </c>
      <c r="H142" t="str">
        <f t="shared" si="9"/>
        <v>Update UFMT_CONVERSION Set CONV_TYPE = '4', DESCRIPTION = 'iBSM Set USONVISA Orig Trans Data' where CONV_KEY = '142';</v>
      </c>
    </row>
    <row r="143" spans="1:8" x14ac:dyDescent="0.35">
      <c r="A143">
        <v>143</v>
      </c>
      <c r="B143">
        <v>0</v>
      </c>
      <c r="C143" t="s">
        <v>722</v>
      </c>
      <c r="E143" t="str">
        <f>VLOOKUP(B143,Dictionary!$G$2:$H$7,2,FALSE)</f>
        <v xml:space="preserve">CONV_TYPE_REPLACE </v>
      </c>
      <c r="G143" t="str">
        <f t="shared" si="8"/>
        <v>Insert into UFMT_CONVERSION (CONV_KEY, CONV_TYPE, DESCRIPTION) Values ('143', '0', 'iBSM mapping for F63');</v>
      </c>
      <c r="H143" t="str">
        <f t="shared" si="9"/>
        <v>Update UFMT_CONVERSION Set CONV_TYPE = '0', DESCRIPTION = 'iBSM mapping for F63' where CONV_KEY = '143';</v>
      </c>
    </row>
    <row r="144" spans="1:8" x14ac:dyDescent="0.35">
      <c r="A144" s="2">
        <v>144</v>
      </c>
      <c r="B144">
        <v>0</v>
      </c>
      <c r="C144" s="2" t="s">
        <v>723</v>
      </c>
      <c r="D144" s="2"/>
      <c r="E144" t="s">
        <v>714</v>
      </c>
      <c r="G144" t="str">
        <f t="shared" si="8"/>
        <v>Insert into UFMT_CONVERSION (CONV_KEY, CONV_TYPE, DESCRIPTION) Values ('144', '0', 'iBSM mapping for F104');</v>
      </c>
      <c r="H144" t="str">
        <f t="shared" si="9"/>
        <v>Update UFMT_CONVERSION Set CONV_TYPE = '0', DESCRIPTION = 'iBSM mapping for F104' where CONV_KEY = '144';</v>
      </c>
    </row>
    <row r="145" spans="1:8" x14ac:dyDescent="0.35">
      <c r="A145" s="2">
        <v>145</v>
      </c>
      <c r="B145">
        <v>0</v>
      </c>
      <c r="C145" s="2" t="s">
        <v>724</v>
      </c>
      <c r="D145" s="2"/>
      <c r="E145" t="s">
        <v>714</v>
      </c>
      <c r="G145" t="str">
        <f t="shared" si="8"/>
        <v>Insert into UFMT_CONVERSION (CONV_KEY, CONV_TYPE, DESCRIPTION) Values ('145', '0', 'iBSM mapping for F125');</v>
      </c>
      <c r="H145" t="str">
        <f t="shared" si="9"/>
        <v>Update UFMT_CONVERSION Set CONV_TYPE = '0', DESCRIPTION = 'iBSM mapping for F125' where CONV_KEY = '145';</v>
      </c>
    </row>
    <row r="146" spans="1:8" x14ac:dyDescent="0.35">
      <c r="A146" s="2">
        <v>146</v>
      </c>
      <c r="B146">
        <v>0</v>
      </c>
      <c r="C146" s="2" t="s">
        <v>725</v>
      </c>
      <c r="D146" s="2"/>
      <c r="E146" t="s">
        <v>714</v>
      </c>
      <c r="G146" t="str">
        <f t="shared" si="8"/>
        <v>Insert into UFMT_CONVERSION (CONV_KEY, CONV_TYPE, DESCRIPTION) Values ('146', '0', 'iBSM mapping for F126');</v>
      </c>
      <c r="H146" t="str">
        <f t="shared" si="9"/>
        <v>Update UFMT_CONVERSION Set CONV_TYPE = '0', DESCRIPTION = 'iBSM mapping for F126' where CONV_KEY = '146';</v>
      </c>
    </row>
    <row r="147" spans="1:8" x14ac:dyDescent="0.35">
      <c r="A147" s="2">
        <v>147</v>
      </c>
      <c r="B147">
        <v>0</v>
      </c>
      <c r="C147" s="2" t="s">
        <v>726</v>
      </c>
      <c r="D147" s="2"/>
      <c r="E147" t="s">
        <v>714</v>
      </c>
      <c r="G147" t="str">
        <f t="shared" si="8"/>
        <v>Insert into UFMT_CONVERSION (CONV_KEY, CONV_TYPE, DESCRIPTION) Values ('147', '0', 'iBSM mapping for F127');</v>
      </c>
      <c r="H147" t="str">
        <f t="shared" si="9"/>
        <v>Update UFMT_CONVERSION Set CONV_TYPE = '0', DESCRIPTION = 'iBSM mapping for F127' where CONV_KEY = '147';</v>
      </c>
    </row>
    <row r="148" spans="1:8" x14ac:dyDescent="0.35">
      <c r="A148" s="2">
        <v>148</v>
      </c>
      <c r="B148">
        <v>4</v>
      </c>
      <c r="C148" s="2" t="s">
        <v>727</v>
      </c>
      <c r="D148" s="2"/>
      <c r="E148" t="s">
        <v>714</v>
      </c>
      <c r="G148" t="str">
        <f t="shared" si="8"/>
        <v>Insert into UFMT_CONVERSION (CONV_KEY, CONV_TYPE, DESCRIPTION) Values ('148', '4', 'Multiple x 100');</v>
      </c>
      <c r="H148" t="str">
        <f t="shared" si="9"/>
        <v>Update UFMT_CONVERSION Set CONV_TYPE = '4', DESCRIPTION = 'Multiple x 100' where CONV_KEY = '148';</v>
      </c>
    </row>
    <row r="149" spans="1:8" x14ac:dyDescent="0.35">
      <c r="A149" s="2">
        <v>149</v>
      </c>
      <c r="B149">
        <v>4</v>
      </c>
      <c r="C149" s="2" t="s">
        <v>728</v>
      </c>
      <c r="D149" s="2"/>
      <c r="E149" t="str">
        <f>VLOOKUP(B149,Dictionary!$G$2:$H$7,2,FALSE)</f>
        <v xml:space="preserve">CONV_TYPE_ARITHMETIC </v>
      </c>
      <c r="G149" t="str">
        <f t="shared" si="8"/>
        <v>Insert into UFMT_CONVERSION (CONV_KEY, CONV_TYPE, DESCRIPTION) Values ('149', '4', 'Divided by 100');</v>
      </c>
      <c r="H149" t="str">
        <f t="shared" si="9"/>
        <v>Update UFMT_CONVERSION Set CONV_TYPE = '4', DESCRIPTION = 'Divided by 100' where CONV_KEY = '149';</v>
      </c>
    </row>
    <row r="150" spans="1:8" x14ac:dyDescent="0.35">
      <c r="A150" s="2">
        <v>150</v>
      </c>
      <c r="B150">
        <v>2</v>
      </c>
      <c r="C150" s="2" t="s">
        <v>729</v>
      </c>
      <c r="D150" s="2"/>
      <c r="E150" t="str">
        <f>VLOOKUP(B150,Dictionary!$G$2:$H$7,2,FALSE)</f>
        <v xml:space="preserve">CONV_TYPE_TEMPLATE </v>
      </c>
      <c r="G150" t="str">
        <f t="shared" si="8"/>
        <v>Insert into UFMT_CONVERSION (CONV_KEY, CONV_TYPE, DESCRIPTION) Values ('150', '2', 'iBSM F48 -&gt; ACCT2_OPEN');</v>
      </c>
      <c r="H150" t="str">
        <f t="shared" si="9"/>
        <v>Update UFMT_CONVERSION Set CONV_TYPE = '2', DESCRIPTION = 'iBSM F48 -&gt; ACCT2_OPEN' where CONV_KEY = '150';</v>
      </c>
    </row>
    <row r="151" spans="1:8" x14ac:dyDescent="0.35">
      <c r="A151" s="2">
        <v>151</v>
      </c>
      <c r="B151">
        <v>0</v>
      </c>
      <c r="C151" t="s">
        <v>730</v>
      </c>
      <c r="E151" t="str">
        <f>VLOOKUP(B151,Dictionary!$G$2:$H$7,2,FALSE)</f>
        <v xml:space="preserve">CONV_TYPE_REPLACE </v>
      </c>
      <c r="G151" t="str">
        <f t="shared" si="8"/>
        <v>Insert into UFMT_CONVERSION (CONV_KEY, CONV_TYPE, DESCRIPTION) Values ('151', '0', 'Set to resp 914');</v>
      </c>
      <c r="H151" t="str">
        <f t="shared" si="9"/>
        <v>Update UFMT_CONVERSION Set CONV_TYPE = '0', DESCRIPTION = 'Set to resp 914' where CONV_KEY = '151';</v>
      </c>
    </row>
    <row r="152" spans="1:8" x14ac:dyDescent="0.35">
      <c r="A152" s="2">
        <v>152</v>
      </c>
      <c r="B152">
        <v>0</v>
      </c>
      <c r="C152" s="2" t="s">
        <v>731</v>
      </c>
      <c r="D152" s="2"/>
      <c r="E152" t="str">
        <f>VLOOKUP(B152,Dictionary!$G$2:$H$7,2,FALSE)</f>
        <v xml:space="preserve">CONV_TYPE_REPLACE </v>
      </c>
      <c r="G152" t="str">
        <f t="shared" si="8"/>
        <v>Insert into UFMT_CONVERSION (CONV_KEY, CONV_TYPE, DESCRIPTION) Values ('152', '0', 'Xlink trans_type-&gt;F70');</v>
      </c>
      <c r="H152" t="str">
        <f t="shared" si="9"/>
        <v>Update UFMT_CONVERSION Set CONV_TYPE = '0', DESCRIPTION = 'Xlink trans_type-&gt;F70' where CONV_KEY = '152';</v>
      </c>
    </row>
    <row r="153" spans="1:8" x14ac:dyDescent="0.35">
      <c r="A153" s="2">
        <v>153</v>
      </c>
      <c r="B153">
        <v>0</v>
      </c>
      <c r="C153" s="2" t="s">
        <v>732</v>
      </c>
      <c r="D153" s="2"/>
      <c r="E153" t="str">
        <f>VLOOKUP(B153,Dictionary!$G$2:$H$7,2,FALSE)</f>
        <v xml:space="preserve">CONV_TYPE_REPLACE </v>
      </c>
      <c r="G153" t="str">
        <f t="shared" si="8"/>
        <v>Insert into UFMT_CONVERSION (CONV_KEY, CONV_TYPE, DESCRIPTION) Values ('153', '0', 'COND CONV: iBSM FT trans_types');</v>
      </c>
      <c r="H153" t="str">
        <f t="shared" si="9"/>
        <v>Update UFMT_CONVERSION Set CONV_TYPE = '0', DESCRIPTION = 'COND CONV: iBSM FT trans_types' where CONV_KEY = '153';</v>
      </c>
    </row>
    <row r="154" spans="1:8" x14ac:dyDescent="0.35">
      <c r="A154" s="2">
        <v>154</v>
      </c>
      <c r="B154">
        <v>5</v>
      </c>
      <c r="C154" s="2" t="s">
        <v>733</v>
      </c>
      <c r="D154" s="2"/>
      <c r="E154" t="str">
        <f>VLOOKUP(B154,Dictionary!$G$2:$H$7,2,FALSE)</f>
        <v xml:space="preserve">CONV_TYPE_FUNCTION </v>
      </c>
      <c r="G154" t="str">
        <f t="shared" si="8"/>
        <v>Insert into UFMT_CONVERSION (CONV_KEY, CONV_TYPE, DESCRIPTION) Values ('154', '5', 'Cust func get_original_value');</v>
      </c>
      <c r="H154" t="str">
        <f t="shared" si="9"/>
        <v>Update UFMT_CONVERSION Set CONV_TYPE = '5', DESCRIPTION = 'Cust func get_original_value' where CONV_KEY = '154';</v>
      </c>
    </row>
    <row r="155" spans="1:8" x14ac:dyDescent="0.35">
      <c r="A155" s="2">
        <v>155</v>
      </c>
      <c r="B155">
        <v>2</v>
      </c>
      <c r="C155" s="2" t="s">
        <v>734</v>
      </c>
      <c r="D155" s="2"/>
      <c r="E155" t="str">
        <f>VLOOKUP(B155,Dictionary!$G$2:$H$7,2,FALSE)</f>
        <v xml:space="preserve">CONV_TYPE_TEMPLATE </v>
      </c>
      <c r="G155" t="str">
        <f t="shared" si="8"/>
        <v>Insert into UFMT_CONVERSION (CONV_KEY, CONV_TYPE, DESCRIPTION) Values ('155', '2', 'CMS-TRX ProcCode-&gt;TT (1st 2 digits)');</v>
      </c>
      <c r="H155" t="str">
        <f t="shared" si="9"/>
        <v>Update UFMT_CONVERSION Set CONV_TYPE = '2', DESCRIPTION = 'CMS-TRX ProcCode-&gt;TT (1st 2 digits)' where CONV_KEY = '155';</v>
      </c>
    </row>
    <row r="156" spans="1:8" x14ac:dyDescent="0.35">
      <c r="A156" s="2">
        <v>156</v>
      </c>
      <c r="B156" s="2">
        <v>0</v>
      </c>
      <c r="C156" t="s">
        <v>735</v>
      </c>
      <c r="E156" t="str">
        <f>VLOOKUP(B156,Dictionary!$G$2:$H$7,2,FALSE)</f>
        <v xml:space="preserve">CONV_TYPE_REPLACE </v>
      </c>
      <c r="G156" t="str">
        <f t="shared" si="8"/>
        <v>Insert into UFMT_CONVERSION (CONV_KEY, CONV_TYPE, DESCRIPTION) Values ('156', '0', 'CMS-TRX ProcCode-&gt;TT (mapping)');</v>
      </c>
      <c r="H156" t="str">
        <f t="shared" si="9"/>
        <v>Update UFMT_CONVERSION Set CONV_TYPE = '0', DESCRIPTION = 'CMS-TRX ProcCode-&gt;TT (mapping)' where CONV_KEY = '156';</v>
      </c>
    </row>
    <row r="157" spans="1:8" x14ac:dyDescent="0.35">
      <c r="A157" s="2">
        <v>157</v>
      </c>
      <c r="B157" s="2">
        <v>0</v>
      </c>
      <c r="C157" t="s">
        <v>736</v>
      </c>
      <c r="E157" t="str">
        <f>VLOOKUP(B157,Dictionary!$G$2:$H$7,2,FALSE)</f>
        <v xml:space="preserve">CONV_TYPE_REPLACE </v>
      </c>
      <c r="G157" t="str">
        <f t="shared" si="8"/>
        <v>Insert into UFMT_CONVERSION (CONV_KEY, CONV_TYPE, DESCRIPTION) Values ('157', '0', 'CMS-TRX BankCode-&gt;BankID');</v>
      </c>
      <c r="H157" t="str">
        <f t="shared" si="9"/>
        <v>Update UFMT_CONVERSION Set CONV_TYPE = '0', DESCRIPTION = 'CMS-TRX BankCode-&gt;BankID' where CONV_KEY = '157';</v>
      </c>
    </row>
    <row r="158" spans="1:8" x14ac:dyDescent="0.35">
      <c r="A158" s="2">
        <v>158</v>
      </c>
      <c r="B158" s="2">
        <v>0</v>
      </c>
      <c r="C158" t="s">
        <v>737</v>
      </c>
      <c r="E158" t="str">
        <f>VLOOKUP(B158,Dictionary!$G$2:$H$7,2,FALSE)</f>
        <v xml:space="preserve">CONV_TYPE_REPLACE </v>
      </c>
      <c r="G158" t="str">
        <f t="shared" si="8"/>
        <v>Insert into UFMT_CONVERSION (CONV_KEY, CONV_TYPE, DESCRIPTION) Values ('158', '0', 'CMS-TRX default TID');</v>
      </c>
      <c r="H158" t="str">
        <f t="shared" si="9"/>
        <v>Update UFMT_CONVERSION Set CONV_TYPE = '0', DESCRIPTION = 'CMS-TRX default TID' where CONV_KEY = '158';</v>
      </c>
    </row>
    <row r="159" spans="1:8" x14ac:dyDescent="0.35">
      <c r="A159" s="2">
        <v>159</v>
      </c>
      <c r="B159" s="2">
        <v>0</v>
      </c>
      <c r="C159" t="s">
        <v>738</v>
      </c>
      <c r="E159" t="str">
        <f>VLOOKUP(B159,Dictionary!$G$2:$H$7,2,FALSE)</f>
        <v xml:space="preserve">CONV_TYPE_REPLACE </v>
      </c>
      <c r="G159" t="str">
        <f t="shared" si="8"/>
        <v>Insert into UFMT_CONVERSION (CONV_KEY, CONV_TYPE, DESCRIPTION) Values ('159', '0', 'CMS-TRX default MID');</v>
      </c>
      <c r="H159" t="str">
        <f t="shared" si="9"/>
        <v>Update UFMT_CONVERSION Set CONV_TYPE = '0', DESCRIPTION = 'CMS-TRX default MID' where CONV_KEY = '159';</v>
      </c>
    </row>
    <row r="160" spans="1:8" x14ac:dyDescent="0.35">
      <c r="A160" s="2">
        <v>160</v>
      </c>
      <c r="B160" s="2">
        <v>5</v>
      </c>
      <c r="C160" t="s">
        <v>739</v>
      </c>
      <c r="E160" t="str">
        <f>VLOOKUP(B160,Dictionary!$G$2:$H$7,2,FALSE)</f>
        <v xml:space="preserve">CONV_TYPE_FUNCTION </v>
      </c>
      <c r="G160" t="str">
        <f t="shared" si="8"/>
        <v>Insert into UFMT_CONVERSION (CONV_KEY, CONV_TYPE, DESCRIPTION) Values ('160', '5', 'Cust func get_hpan_by_acct');</v>
      </c>
      <c r="H160" t="str">
        <f t="shared" si="9"/>
        <v>Update UFMT_CONVERSION Set CONV_TYPE = '5', DESCRIPTION = 'Cust func get_hpan_by_acct' where CONV_KEY = '160';</v>
      </c>
    </row>
    <row r="161" spans="1:8" x14ac:dyDescent="0.35">
      <c r="A161">
        <v>161</v>
      </c>
      <c r="B161">
        <v>4</v>
      </c>
      <c r="C161" t="s">
        <v>740</v>
      </c>
      <c r="E161" t="str">
        <f>VLOOKUP(B161,Dictionary!$G$2:$H$7,2,FALSE)</f>
        <v xml:space="preserve">CONV_TYPE_ARITHMETIC </v>
      </c>
      <c r="G161" t="str">
        <f t="shared" si="8"/>
        <v>Insert into UFMT_CONVERSION (CONV_KEY, CONV_TYPE, DESCRIPTION) Values ('161', '4', 'Set HPAN1 from Acct1');</v>
      </c>
      <c r="H161" t="str">
        <f t="shared" si="9"/>
        <v>Update UFMT_CONVERSION Set CONV_TYPE = '4', DESCRIPTION = 'Set HPAN1 from Acct1' where CONV_KEY = '161';</v>
      </c>
    </row>
    <row r="162" spans="1:8" x14ac:dyDescent="0.35">
      <c r="A162">
        <v>162</v>
      </c>
      <c r="B162">
        <v>4</v>
      </c>
      <c r="C162" t="s">
        <v>741</v>
      </c>
      <c r="E162" t="str">
        <f>VLOOKUP(B162,Dictionary!$G$2:$H$7,2,FALSE)</f>
        <v xml:space="preserve">CONV_TYPE_ARITHMETIC </v>
      </c>
      <c r="G162" t="str">
        <f t="shared" si="8"/>
        <v>Insert into UFMT_CONVERSION (CONV_KEY, CONV_TYPE, DESCRIPTION) Values ('162', '4', 'Set HPAN2 from Acct2');</v>
      </c>
      <c r="H162" t="str">
        <f t="shared" si="9"/>
        <v>Update UFMT_CONVERSION Set CONV_TYPE = '4', DESCRIPTION = 'Set HPAN2 from Acct2' where CONV_KEY = '162';</v>
      </c>
    </row>
    <row r="163" spans="1:8" x14ac:dyDescent="0.35">
      <c r="A163">
        <v>163</v>
      </c>
      <c r="B163">
        <v>4</v>
      </c>
      <c r="C163" t="s">
        <v>742</v>
      </c>
      <c r="E163" t="str">
        <f>VLOOKUP(B163,Dictionary!$G$2:$H$7,2,FALSE)</f>
        <v xml:space="preserve">CONV_TYPE_ARITHMETIC </v>
      </c>
      <c r="G163" t="str">
        <f t="shared" si="8"/>
        <v>Insert into UFMT_CONVERSION (CONV_KEY, CONV_TYPE, DESCRIPTION) Values ('163', '4', 'Set CMS-TRX resp msgtype');</v>
      </c>
      <c r="H163" t="str">
        <f t="shared" si="9"/>
        <v>Update UFMT_CONVERSION Set CONV_TYPE = '4', DESCRIPTION = 'Set CMS-TRX resp msgtype' where CONV_KEY = '163';</v>
      </c>
    </row>
    <row r="164" spans="1:8" x14ac:dyDescent="0.35">
      <c r="A164" s="2">
        <v>164</v>
      </c>
      <c r="B164">
        <v>0</v>
      </c>
      <c r="C164" s="2" t="s">
        <v>743</v>
      </c>
      <c r="D164" s="2"/>
      <c r="E164" t="str">
        <f>VLOOKUP(B164,Dictionary!$G$2:$H$7,2,FALSE)</f>
        <v xml:space="preserve">CONV_TYPE_REPLACE </v>
      </c>
      <c r="G164" t="str">
        <f t="shared" si="8"/>
        <v>Insert into UFMT_CONVERSION (CONV_KEY, CONV_TYPE, DESCRIPTION) Values ('164', '0', 'SV resp-&gt;CMS-TRX status');</v>
      </c>
      <c r="H164" t="str">
        <f t="shared" si="9"/>
        <v>Update UFMT_CONVERSION Set CONV_TYPE = '0', DESCRIPTION = 'SV resp-&gt;CMS-TRX status' where CONV_KEY = '164';</v>
      </c>
    </row>
    <row r="165" spans="1:8" x14ac:dyDescent="0.35">
      <c r="A165" s="2">
        <v>165</v>
      </c>
      <c r="B165" s="2">
        <v>0</v>
      </c>
      <c r="C165" t="s">
        <v>744</v>
      </c>
      <c r="E165" t="str">
        <f>VLOOKUP(B165,Dictionary!$G$2:$H$7,2,FALSE)</f>
        <v xml:space="preserve">CONV_TYPE_REPLACE </v>
      </c>
      <c r="G165" t="str">
        <f t="shared" si="8"/>
        <v>Insert into UFMT_CONVERSION (CONV_KEY, CONV_TYPE, DESCRIPTION) Values ('165', '0', 'iBSM Trans_type -&gt; Prcode');</v>
      </c>
      <c r="H165" t="str">
        <f t="shared" si="9"/>
        <v>Update UFMT_CONVERSION Set CONV_TYPE = '0', DESCRIPTION = 'iBSM Trans_type -&gt; Prcode' where CONV_KEY = '165';</v>
      </c>
    </row>
  </sheetData>
  <autoFilter ref="A3:I165"/>
  <sortState ref="A4:C127">
    <sortCondition ref="A4:A127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48"/>
  <sheetViews>
    <sheetView zoomScale="80" zoomScaleNormal="80" workbookViewId="0">
      <pane ySplit="3" topLeftCell="A58" activePane="bottomLeft" state="frozen"/>
      <selection pane="bottomLeft" activeCell="L643" sqref="L643:L648"/>
    </sheetView>
  </sheetViews>
  <sheetFormatPr defaultRowHeight="14.5" x14ac:dyDescent="0.35"/>
  <cols>
    <col min="1" max="1" width="10.54296875" style="3" bestFit="1" customWidth="1"/>
    <col min="2" max="2" width="11.1796875" style="3" bestFit="1" customWidth="1"/>
    <col min="3" max="3" width="20" style="3" bestFit="1" customWidth="1"/>
    <col min="4" max="4" width="20.26953125" style="3" customWidth="1"/>
    <col min="5" max="5" width="9.81640625" style="3" bestFit="1" customWidth="1"/>
    <col min="6" max="6" width="11.453125" style="3" bestFit="1" customWidth="1"/>
    <col min="7" max="7" width="7.7265625" style="3" customWidth="1"/>
    <col min="8" max="8" width="41.81640625" style="3" customWidth="1"/>
    <col min="9" max="9" width="24" style="3" bestFit="1" customWidth="1"/>
  </cols>
  <sheetData>
    <row r="3" spans="1:12" s="1" customFormat="1" ht="15" customHeight="1" x14ac:dyDescent="0.35">
      <c r="A3" s="1" t="s">
        <v>579</v>
      </c>
      <c r="B3" s="1" t="s">
        <v>745</v>
      </c>
      <c r="C3" s="1" t="s">
        <v>746</v>
      </c>
      <c r="D3" s="1" t="s">
        <v>747</v>
      </c>
      <c r="E3" s="1" t="s">
        <v>748</v>
      </c>
      <c r="F3" s="1" t="s">
        <v>749</v>
      </c>
      <c r="H3" s="1" t="s">
        <v>750</v>
      </c>
      <c r="I3" s="1" t="s">
        <v>581</v>
      </c>
      <c r="J3" s="1" t="s">
        <v>582</v>
      </c>
      <c r="K3" s="1" t="s">
        <v>9</v>
      </c>
      <c r="L3" s="1" t="s">
        <v>10</v>
      </c>
    </row>
    <row r="4" spans="1:12" ht="15" customHeight="1" x14ac:dyDescent="0.35">
      <c r="A4">
        <v>2</v>
      </c>
      <c r="B4">
        <v>1</v>
      </c>
      <c r="C4" s="2" t="s">
        <v>61</v>
      </c>
      <c r="D4" s="2" t="s">
        <v>334</v>
      </c>
      <c r="F4">
        <v>0</v>
      </c>
      <c r="H4" t="str">
        <f>VLOOKUP(A4,UFMT_CONVERSION!$A:$E,3,FALSE)</f>
        <v>Account From/To -&gt; Prcode</v>
      </c>
      <c r="I4" t="str">
        <f>VLOOKUP(A4,UFMT_CONVERSION!$A:$E,5,FALSE)</f>
        <v xml:space="preserve">CONV_TYPE_REPLACE </v>
      </c>
      <c r="J4" t="str">
        <f t="shared" ref="J4:J67" si="0">"Insert into UFMT_CONV_RULE (CONV_KEY, RULE_NUM, SRC_VALUE, DEST_VALUE, NEXT_KEY,  IS_DEFAULT) Values ('"&amp;A4&amp;"', '"&amp;B4&amp;"', '"&amp;C4&amp;"', '"&amp;D4&amp;"', '"&amp;E4&amp;"',  '"&amp;F4&amp;"');"</f>
        <v>Insert into UFMT_CONV_RULE (CONV_KEY, RULE_NUM, SRC_VALUE, DEST_VALUE, NEXT_KEY,  IS_DEFAULT) Values ('2', '1', '2', '10', '',  '0');</v>
      </c>
      <c r="K4" t="str">
        <f t="shared" ref="K4:K67" si="1">"Update UFMT_CONV_RULE set (SRC_VALUE, DEST_VALUE, NEXT_KEY,  IS_DEFAULT) = (SELECT '"&amp;C4&amp;"', '"&amp;D4&amp;"', '"&amp;E4&amp;"',  '"&amp;F4&amp;"' FROM DUAL) where CONV_KEY = '"&amp;A4&amp;"' AND RULE_NUM = '"&amp;B4&amp;"';"</f>
        <v>Update UFMT_CONV_RULE set (SRC_VALUE, DEST_VALUE, NEXT_KEY,  IS_DEFAULT) = (SELECT '2', '10', '',  '0' FROM DUAL) where CONV_KEY = '2' AND RULE_NUM = '1';</v>
      </c>
    </row>
    <row r="5" spans="1:12" ht="15" customHeight="1" x14ac:dyDescent="0.35">
      <c r="A5">
        <v>2</v>
      </c>
      <c r="B5">
        <v>2</v>
      </c>
      <c r="C5" s="2" t="s">
        <v>751</v>
      </c>
      <c r="D5" s="2" t="s">
        <v>334</v>
      </c>
      <c r="F5">
        <v>0</v>
      </c>
      <c r="H5" t="str">
        <f>VLOOKUP(A5,UFMT_CONVERSION!$A:$E,3,FALSE)</f>
        <v>Account From/To -&gt; Prcode</v>
      </c>
      <c r="I5" t="str">
        <f>VLOOKUP(A5,UFMT_CONVERSION!$A:$E,5,FALSE)</f>
        <v xml:space="preserve">CONV_TYPE_REPLACE </v>
      </c>
      <c r="J5" t="str">
        <f t="shared" si="0"/>
        <v>Insert into UFMT_CONV_RULE (CONV_KEY, RULE_NUM, SRC_VALUE, DEST_VALUE, NEXT_KEY,  IS_DEFAULT) Values ('2', '2', '201', '10', '',  '0');</v>
      </c>
      <c r="K5" t="str">
        <f t="shared" si="1"/>
        <v>Update UFMT_CONV_RULE set (SRC_VALUE, DEST_VALUE, NEXT_KEY,  IS_DEFAULT) = (SELECT '201', '10', '',  '0' FROM DUAL) where CONV_KEY = '2' AND RULE_NUM = '2';</v>
      </c>
    </row>
    <row r="6" spans="1:12" ht="15" customHeight="1" x14ac:dyDescent="0.35">
      <c r="A6">
        <v>2</v>
      </c>
      <c r="B6">
        <v>3</v>
      </c>
      <c r="C6" s="2" t="s">
        <v>752</v>
      </c>
      <c r="D6" s="2" t="s">
        <v>334</v>
      </c>
      <c r="F6">
        <v>0</v>
      </c>
      <c r="H6" t="str">
        <f>VLOOKUP(A6,UFMT_CONVERSION!$A:$E,3,FALSE)</f>
        <v>Account From/To -&gt; Prcode</v>
      </c>
      <c r="I6" t="str">
        <f>VLOOKUP(A6,UFMT_CONVERSION!$A:$E,5,FALSE)</f>
        <v xml:space="preserve">CONV_TYPE_REPLACE </v>
      </c>
      <c r="J6" t="str">
        <f t="shared" si="0"/>
        <v>Insert into UFMT_CONV_RULE (CONV_KEY, RULE_NUM, SRC_VALUE, DEST_VALUE, NEXT_KEY,  IS_DEFAULT) Values ('2', '3', '202', '10', '',  '0');</v>
      </c>
      <c r="K6" t="str">
        <f t="shared" si="1"/>
        <v>Update UFMT_CONV_RULE set (SRC_VALUE, DEST_VALUE, NEXT_KEY,  IS_DEFAULT) = (SELECT '202', '10', '',  '0' FROM DUAL) where CONV_KEY = '2' AND RULE_NUM = '3';</v>
      </c>
    </row>
    <row r="7" spans="1:12" x14ac:dyDescent="0.35">
      <c r="A7">
        <v>2</v>
      </c>
      <c r="B7">
        <v>4</v>
      </c>
      <c r="C7" s="2" t="s">
        <v>753</v>
      </c>
      <c r="D7" s="2" t="s">
        <v>334</v>
      </c>
      <c r="F7">
        <v>0</v>
      </c>
      <c r="H7" t="str">
        <f>VLOOKUP(A7,UFMT_CONVERSION!$A:$E,3,FALSE)</f>
        <v>Account From/To -&gt; Prcode</v>
      </c>
      <c r="I7" t="str">
        <f>VLOOKUP(A7,UFMT_CONVERSION!$A:$E,5,FALSE)</f>
        <v xml:space="preserve">CONV_TYPE_REPLACE </v>
      </c>
      <c r="J7" t="str">
        <f t="shared" si="0"/>
        <v>Insert into UFMT_CONV_RULE (CONV_KEY, RULE_NUM, SRC_VALUE, DEST_VALUE, NEXT_KEY,  IS_DEFAULT) Values ('2', '4', '203', '10', '',  '0');</v>
      </c>
      <c r="K7" t="str">
        <f t="shared" si="1"/>
        <v>Update UFMT_CONV_RULE set (SRC_VALUE, DEST_VALUE, NEXT_KEY,  IS_DEFAULT) = (SELECT '203', '10', '',  '0' FROM DUAL) where CONV_KEY = '2' AND RULE_NUM = '4';</v>
      </c>
    </row>
    <row r="8" spans="1:12" x14ac:dyDescent="0.35">
      <c r="A8">
        <v>2</v>
      </c>
      <c r="B8">
        <v>5</v>
      </c>
      <c r="C8" s="2" t="s">
        <v>754</v>
      </c>
      <c r="D8" s="2" t="s">
        <v>334</v>
      </c>
      <c r="F8">
        <v>0</v>
      </c>
      <c r="H8" t="str">
        <f>VLOOKUP(A8,UFMT_CONVERSION!$A:$E,3,FALSE)</f>
        <v>Account From/To -&gt; Prcode</v>
      </c>
      <c r="I8" t="str">
        <f>VLOOKUP(A8,UFMT_CONVERSION!$A:$E,5,FALSE)</f>
        <v xml:space="preserve">CONV_TYPE_REPLACE </v>
      </c>
      <c r="J8" t="str">
        <f t="shared" si="0"/>
        <v>Insert into UFMT_CONV_RULE (CONV_KEY, RULE_NUM, SRC_VALUE, DEST_VALUE, NEXT_KEY,  IS_DEFAULT) Values ('2', '5', '204', '10', '',  '0');</v>
      </c>
      <c r="K8" t="str">
        <f t="shared" si="1"/>
        <v>Update UFMT_CONV_RULE set (SRC_VALUE, DEST_VALUE, NEXT_KEY,  IS_DEFAULT) = (SELECT '204', '10', '',  '0' FROM DUAL) where CONV_KEY = '2' AND RULE_NUM = '5';</v>
      </c>
    </row>
    <row r="9" spans="1:12" x14ac:dyDescent="0.35">
      <c r="A9">
        <v>2</v>
      </c>
      <c r="B9">
        <v>6</v>
      </c>
      <c r="C9" s="2" t="s">
        <v>215</v>
      </c>
      <c r="D9" s="2" t="s">
        <v>334</v>
      </c>
      <c r="F9">
        <v>0</v>
      </c>
      <c r="H9" t="str">
        <f>VLOOKUP(A9,UFMT_CONVERSION!$A:$E,3,FALSE)</f>
        <v>Account From/To -&gt; Prcode</v>
      </c>
      <c r="I9" t="str">
        <f>VLOOKUP(A9,UFMT_CONVERSION!$A:$E,5,FALSE)</f>
        <v xml:space="preserve">CONV_TYPE_REPLACE </v>
      </c>
      <c r="J9" t="str">
        <f t="shared" si="0"/>
        <v>Insert into UFMT_CONV_RULE (CONV_KEY, RULE_NUM, SRC_VALUE, DEST_VALUE, NEXT_KEY,  IS_DEFAULT) Values ('2', '6', '205', '10', '',  '0');</v>
      </c>
      <c r="K9" t="str">
        <f t="shared" si="1"/>
        <v>Update UFMT_CONV_RULE set (SRC_VALUE, DEST_VALUE, NEXT_KEY,  IS_DEFAULT) = (SELECT '205', '10', '',  '0' FROM DUAL) where CONV_KEY = '2' AND RULE_NUM = '6';</v>
      </c>
    </row>
    <row r="10" spans="1:12" x14ac:dyDescent="0.35">
      <c r="A10">
        <v>2</v>
      </c>
      <c r="B10">
        <v>7</v>
      </c>
      <c r="C10" s="2" t="s">
        <v>755</v>
      </c>
      <c r="D10" s="2" t="s">
        <v>334</v>
      </c>
      <c r="F10">
        <v>0</v>
      </c>
      <c r="H10" t="str">
        <f>VLOOKUP(A10,UFMT_CONVERSION!$A:$E,3,FALSE)</f>
        <v>Account From/To -&gt; Prcode</v>
      </c>
      <c r="I10" t="str">
        <f>VLOOKUP(A10,UFMT_CONVERSION!$A:$E,5,FALSE)</f>
        <v xml:space="preserve">CONV_TYPE_REPLACE </v>
      </c>
      <c r="J10" t="str">
        <f t="shared" si="0"/>
        <v>Insert into UFMT_CONV_RULE (CONV_KEY, RULE_NUM, SRC_VALUE, DEST_VALUE, NEXT_KEY,  IS_DEFAULT) Values ('2', '7', '206', '10', '',  '0');</v>
      </c>
      <c r="K10" t="str">
        <f t="shared" si="1"/>
        <v>Update UFMT_CONV_RULE set (SRC_VALUE, DEST_VALUE, NEXT_KEY,  IS_DEFAULT) = (SELECT '206', '10', '',  '0' FROM DUAL) where CONV_KEY = '2' AND RULE_NUM = '7';</v>
      </c>
    </row>
    <row r="11" spans="1:12" x14ac:dyDescent="0.35">
      <c r="A11">
        <v>2</v>
      </c>
      <c r="B11" s="2">
        <v>8</v>
      </c>
      <c r="C11" s="2" t="s">
        <v>756</v>
      </c>
      <c r="D11" s="2" t="s">
        <v>334</v>
      </c>
      <c r="F11">
        <v>0</v>
      </c>
      <c r="H11" t="str">
        <f>VLOOKUP(A11,UFMT_CONVERSION!$A:$E,3,FALSE)</f>
        <v>Account From/To -&gt; Prcode</v>
      </c>
      <c r="I11" t="str">
        <f>VLOOKUP(A11,UFMT_CONVERSION!$A:$E,5,FALSE)</f>
        <v xml:space="preserve">CONV_TYPE_REPLACE </v>
      </c>
      <c r="J11" t="str">
        <f t="shared" si="0"/>
        <v>Insert into UFMT_CONV_RULE (CONV_KEY, RULE_NUM, SRC_VALUE, DEST_VALUE, NEXT_KEY,  IS_DEFAULT) Values ('2', '8', '207', '10', '',  '0');</v>
      </c>
      <c r="K11" t="str">
        <f t="shared" si="1"/>
        <v>Update UFMT_CONV_RULE set (SRC_VALUE, DEST_VALUE, NEXT_KEY,  IS_DEFAULT) = (SELECT '207', '10', '',  '0' FROM DUAL) where CONV_KEY = '2' AND RULE_NUM = '8';</v>
      </c>
    </row>
    <row r="12" spans="1:12" x14ac:dyDescent="0.35">
      <c r="A12">
        <v>2</v>
      </c>
      <c r="B12" s="2">
        <v>9</v>
      </c>
      <c r="C12" s="2" t="s">
        <v>757</v>
      </c>
      <c r="D12" s="2" t="s">
        <v>334</v>
      </c>
      <c r="F12">
        <v>0</v>
      </c>
      <c r="H12" t="str">
        <f>VLOOKUP(A12,UFMT_CONVERSION!$A:$E,3,FALSE)</f>
        <v>Account From/To -&gt; Prcode</v>
      </c>
      <c r="I12" t="str">
        <f>VLOOKUP(A12,UFMT_CONVERSION!$A:$E,5,FALSE)</f>
        <v xml:space="preserve">CONV_TYPE_REPLACE </v>
      </c>
      <c r="J12" t="str">
        <f t="shared" si="0"/>
        <v>Insert into UFMT_CONV_RULE (CONV_KEY, RULE_NUM, SRC_VALUE, DEST_VALUE, NEXT_KEY,  IS_DEFAULT) Values ('2', '9', '208', '10', '',  '0');</v>
      </c>
      <c r="K12" t="str">
        <f t="shared" si="1"/>
        <v>Update UFMT_CONV_RULE set (SRC_VALUE, DEST_VALUE, NEXT_KEY,  IS_DEFAULT) = (SELECT '208', '10', '',  '0' FROM DUAL) where CONV_KEY = '2' AND RULE_NUM = '9';</v>
      </c>
    </row>
    <row r="13" spans="1:12" x14ac:dyDescent="0.35">
      <c r="A13">
        <v>2</v>
      </c>
      <c r="B13" s="2">
        <v>10</v>
      </c>
      <c r="C13" s="2" t="s">
        <v>12</v>
      </c>
      <c r="D13" s="2" t="s">
        <v>448</v>
      </c>
      <c r="F13">
        <v>0</v>
      </c>
      <c r="H13" t="str">
        <f>VLOOKUP(A13,UFMT_CONVERSION!$A:$E,3,FALSE)</f>
        <v>Account From/To -&gt; Prcode</v>
      </c>
      <c r="I13" t="str">
        <f>VLOOKUP(A13,UFMT_CONVERSION!$A:$E,5,FALSE)</f>
        <v xml:space="preserve">CONV_TYPE_REPLACE </v>
      </c>
      <c r="J13" t="str">
        <f t="shared" si="0"/>
        <v>Insert into UFMT_CONV_RULE (CONV_KEY, RULE_NUM, SRC_VALUE, DEST_VALUE, NEXT_KEY,  IS_DEFAULT) Values ('2', '10', '1', '20', '',  '0');</v>
      </c>
      <c r="K13" t="str">
        <f t="shared" si="1"/>
        <v>Update UFMT_CONV_RULE set (SRC_VALUE, DEST_VALUE, NEXT_KEY,  IS_DEFAULT) = (SELECT '1', '20', '',  '0' FROM DUAL) where CONV_KEY = '2' AND RULE_NUM = '10';</v>
      </c>
    </row>
    <row r="14" spans="1:12" x14ac:dyDescent="0.35">
      <c r="A14">
        <v>2</v>
      </c>
      <c r="B14" s="2">
        <v>11</v>
      </c>
      <c r="C14" s="2" t="s">
        <v>73</v>
      </c>
      <c r="D14" s="2" t="s">
        <v>448</v>
      </c>
      <c r="F14">
        <v>0</v>
      </c>
      <c r="H14" t="str">
        <f>VLOOKUP(A14,UFMT_CONVERSION!$A:$E,3,FALSE)</f>
        <v>Account From/To -&gt; Prcode</v>
      </c>
      <c r="I14" t="str">
        <f>VLOOKUP(A14,UFMT_CONVERSION!$A:$E,5,FALSE)</f>
        <v xml:space="preserve">CONV_TYPE_REPLACE </v>
      </c>
      <c r="J14" t="str">
        <f t="shared" si="0"/>
        <v>Insert into UFMT_CONV_RULE (CONV_KEY, RULE_NUM, SRC_VALUE, DEST_VALUE, NEXT_KEY,  IS_DEFAULT) Values ('2', '11', '101', '20', '',  '0');</v>
      </c>
      <c r="K14" t="str">
        <f t="shared" si="1"/>
        <v>Update UFMT_CONV_RULE set (SRC_VALUE, DEST_VALUE, NEXT_KEY,  IS_DEFAULT) = (SELECT '101', '20', '',  '0' FROM DUAL) where CONV_KEY = '2' AND RULE_NUM = '11';</v>
      </c>
    </row>
    <row r="15" spans="1:12" x14ac:dyDescent="0.35">
      <c r="A15">
        <v>2</v>
      </c>
      <c r="B15" s="2">
        <v>12</v>
      </c>
      <c r="C15" s="2" t="s">
        <v>195</v>
      </c>
      <c r="D15" s="2" t="s">
        <v>448</v>
      </c>
      <c r="F15">
        <v>0</v>
      </c>
      <c r="H15" t="str">
        <f>VLOOKUP(A15,UFMT_CONVERSION!$A:$E,3,FALSE)</f>
        <v>Account From/To -&gt; Prcode</v>
      </c>
      <c r="I15" t="str">
        <f>VLOOKUP(A15,UFMT_CONVERSION!$A:$E,5,FALSE)</f>
        <v xml:space="preserve">CONV_TYPE_REPLACE </v>
      </c>
      <c r="J15" t="str">
        <f t="shared" si="0"/>
        <v>Insert into UFMT_CONV_RULE (CONV_KEY, RULE_NUM, SRC_VALUE, DEST_VALUE, NEXT_KEY,  IS_DEFAULT) Values ('2', '12', '102', '20', '',  '0');</v>
      </c>
      <c r="K15" t="str">
        <f t="shared" si="1"/>
        <v>Update UFMT_CONV_RULE set (SRC_VALUE, DEST_VALUE, NEXT_KEY,  IS_DEFAULT) = (SELECT '102', '20', '',  '0' FROM DUAL) where CONV_KEY = '2' AND RULE_NUM = '12';</v>
      </c>
    </row>
    <row r="16" spans="1:12" x14ac:dyDescent="0.35">
      <c r="A16">
        <v>2</v>
      </c>
      <c r="B16">
        <v>13</v>
      </c>
      <c r="C16" s="2" t="s">
        <v>758</v>
      </c>
      <c r="D16" s="2" t="s">
        <v>448</v>
      </c>
      <c r="F16">
        <v>0</v>
      </c>
      <c r="H16" t="str">
        <f>VLOOKUP(A16,UFMT_CONVERSION!$A:$E,3,FALSE)</f>
        <v>Account From/To -&gt; Prcode</v>
      </c>
      <c r="I16" t="str">
        <f>VLOOKUP(A16,UFMT_CONVERSION!$A:$E,5,FALSE)</f>
        <v xml:space="preserve">CONV_TYPE_REPLACE </v>
      </c>
      <c r="J16" t="str">
        <f t="shared" si="0"/>
        <v>Insert into UFMT_CONV_RULE (CONV_KEY, RULE_NUM, SRC_VALUE, DEST_VALUE, NEXT_KEY,  IS_DEFAULT) Values ('2', '13', '103', '20', '',  '0');</v>
      </c>
      <c r="K16" t="str">
        <f t="shared" si="1"/>
        <v>Update UFMT_CONV_RULE set (SRC_VALUE, DEST_VALUE, NEXT_KEY,  IS_DEFAULT) = (SELECT '103', '20', '',  '0' FROM DUAL) where CONV_KEY = '2' AND RULE_NUM = '13';</v>
      </c>
    </row>
    <row r="17" spans="1:11" x14ac:dyDescent="0.35">
      <c r="A17">
        <v>2</v>
      </c>
      <c r="B17">
        <v>14</v>
      </c>
      <c r="C17" s="2" t="s">
        <v>759</v>
      </c>
      <c r="D17" s="2" t="s">
        <v>448</v>
      </c>
      <c r="F17">
        <v>0</v>
      </c>
      <c r="H17" t="str">
        <f>VLOOKUP(A17,UFMT_CONVERSION!$A:$E,3,FALSE)</f>
        <v>Account From/To -&gt; Prcode</v>
      </c>
      <c r="I17" t="str">
        <f>VLOOKUP(A17,UFMT_CONVERSION!$A:$E,5,FALSE)</f>
        <v xml:space="preserve">CONV_TYPE_REPLACE </v>
      </c>
      <c r="J17" t="str">
        <f t="shared" si="0"/>
        <v>Insert into UFMT_CONV_RULE (CONV_KEY, RULE_NUM, SRC_VALUE, DEST_VALUE, NEXT_KEY,  IS_DEFAULT) Values ('2', '14', '104', '20', '',  '0');</v>
      </c>
      <c r="K17" t="str">
        <f t="shared" si="1"/>
        <v>Update UFMT_CONV_RULE set (SRC_VALUE, DEST_VALUE, NEXT_KEY,  IS_DEFAULT) = (SELECT '104', '20', '',  '0' FROM DUAL) where CONV_KEY = '2' AND RULE_NUM = '14';</v>
      </c>
    </row>
    <row r="18" spans="1:11" x14ac:dyDescent="0.35">
      <c r="A18">
        <v>2</v>
      </c>
      <c r="B18">
        <v>15</v>
      </c>
      <c r="C18" s="2" t="s">
        <v>36</v>
      </c>
      <c r="D18" s="2" t="s">
        <v>448</v>
      </c>
      <c r="F18">
        <v>0</v>
      </c>
      <c r="H18" t="str">
        <f>VLOOKUP(A18,UFMT_CONVERSION!$A:$E,3,FALSE)</f>
        <v>Account From/To -&gt; Prcode</v>
      </c>
      <c r="I18" t="str">
        <f>VLOOKUP(A18,UFMT_CONVERSION!$A:$E,5,FALSE)</f>
        <v xml:space="preserve">CONV_TYPE_REPLACE </v>
      </c>
      <c r="J18" t="str">
        <f t="shared" si="0"/>
        <v>Insert into UFMT_CONV_RULE (CONV_KEY, RULE_NUM, SRC_VALUE, DEST_VALUE, NEXT_KEY,  IS_DEFAULT) Values ('2', '15', '105', '20', '',  '0');</v>
      </c>
      <c r="K18" t="str">
        <f t="shared" si="1"/>
        <v>Update UFMT_CONV_RULE set (SRC_VALUE, DEST_VALUE, NEXT_KEY,  IS_DEFAULT) = (SELECT '105', '20', '',  '0' FROM DUAL) where CONV_KEY = '2' AND RULE_NUM = '15';</v>
      </c>
    </row>
    <row r="19" spans="1:11" x14ac:dyDescent="0.35">
      <c r="A19">
        <v>2</v>
      </c>
      <c r="B19">
        <v>16</v>
      </c>
      <c r="C19" s="2" t="s">
        <v>760</v>
      </c>
      <c r="D19" s="2" t="s">
        <v>448</v>
      </c>
      <c r="F19">
        <v>0</v>
      </c>
      <c r="H19" t="str">
        <f>VLOOKUP(A19,UFMT_CONVERSION!$A:$E,3,FALSE)</f>
        <v>Account From/To -&gt; Prcode</v>
      </c>
      <c r="I19" t="str">
        <f>VLOOKUP(A19,UFMT_CONVERSION!$A:$E,5,FALSE)</f>
        <v xml:space="preserve">CONV_TYPE_REPLACE </v>
      </c>
      <c r="J19" t="str">
        <f t="shared" si="0"/>
        <v>Insert into UFMT_CONV_RULE (CONV_KEY, RULE_NUM, SRC_VALUE, DEST_VALUE, NEXT_KEY,  IS_DEFAULT) Values ('2', '16', '106', '20', '',  '0');</v>
      </c>
      <c r="K19" t="str">
        <f t="shared" si="1"/>
        <v>Update UFMT_CONV_RULE set (SRC_VALUE, DEST_VALUE, NEXT_KEY,  IS_DEFAULT) = (SELECT '106', '20', '',  '0' FROM DUAL) where CONV_KEY = '2' AND RULE_NUM = '16';</v>
      </c>
    </row>
    <row r="20" spans="1:11" x14ac:dyDescent="0.35">
      <c r="A20">
        <v>2</v>
      </c>
      <c r="B20">
        <v>17</v>
      </c>
      <c r="C20" s="2" t="s">
        <v>761</v>
      </c>
      <c r="D20" s="2" t="s">
        <v>448</v>
      </c>
      <c r="F20">
        <v>0</v>
      </c>
      <c r="H20" t="str">
        <f>VLOOKUP(A20,UFMT_CONVERSION!$A:$E,3,FALSE)</f>
        <v>Account From/To -&gt; Prcode</v>
      </c>
      <c r="I20" t="str">
        <f>VLOOKUP(A20,UFMT_CONVERSION!$A:$E,5,FALSE)</f>
        <v xml:space="preserve">CONV_TYPE_REPLACE </v>
      </c>
      <c r="J20" t="str">
        <f t="shared" si="0"/>
        <v>Insert into UFMT_CONV_RULE (CONV_KEY, RULE_NUM, SRC_VALUE, DEST_VALUE, NEXT_KEY,  IS_DEFAULT) Values ('2', '17', '107', '20', '',  '0');</v>
      </c>
      <c r="K20" t="str">
        <f t="shared" si="1"/>
        <v>Update UFMT_CONV_RULE set (SRC_VALUE, DEST_VALUE, NEXT_KEY,  IS_DEFAULT) = (SELECT '107', '20', '',  '0' FROM DUAL) where CONV_KEY = '2' AND RULE_NUM = '17';</v>
      </c>
    </row>
    <row r="21" spans="1:11" x14ac:dyDescent="0.35">
      <c r="A21">
        <v>2</v>
      </c>
      <c r="B21">
        <v>18</v>
      </c>
      <c r="C21" s="2" t="s">
        <v>762</v>
      </c>
      <c r="D21" s="2" t="s">
        <v>448</v>
      </c>
      <c r="F21">
        <v>0</v>
      </c>
      <c r="H21" t="str">
        <f>VLOOKUP(A21,UFMT_CONVERSION!$A:$E,3,FALSE)</f>
        <v>Account From/To -&gt; Prcode</v>
      </c>
      <c r="I21" t="str">
        <f>VLOOKUP(A21,UFMT_CONVERSION!$A:$E,5,FALSE)</f>
        <v xml:space="preserve">CONV_TYPE_REPLACE </v>
      </c>
      <c r="J21" t="str">
        <f t="shared" si="0"/>
        <v>Insert into UFMT_CONV_RULE (CONV_KEY, RULE_NUM, SRC_VALUE, DEST_VALUE, NEXT_KEY,  IS_DEFAULT) Values ('2', '18', '108', '20', '',  '0');</v>
      </c>
      <c r="K21" t="str">
        <f t="shared" si="1"/>
        <v>Update UFMT_CONV_RULE set (SRC_VALUE, DEST_VALUE, NEXT_KEY,  IS_DEFAULT) = (SELECT '108', '20', '',  '0' FROM DUAL) where CONV_KEY = '2' AND RULE_NUM = '18';</v>
      </c>
    </row>
    <row r="22" spans="1:11" x14ac:dyDescent="0.35">
      <c r="A22">
        <v>2</v>
      </c>
      <c r="B22">
        <v>19</v>
      </c>
      <c r="C22" s="2" t="s">
        <v>104</v>
      </c>
      <c r="D22" s="2" t="s">
        <v>763</v>
      </c>
      <c r="F22">
        <v>0</v>
      </c>
      <c r="H22" t="str">
        <f>VLOOKUP(A22,UFMT_CONVERSION!$A:$E,3,FALSE)</f>
        <v>Account From/To -&gt; Prcode</v>
      </c>
      <c r="I22" t="str">
        <f>VLOOKUP(A22,UFMT_CONVERSION!$A:$E,5,FALSE)</f>
        <v xml:space="preserve">CONV_TYPE_REPLACE </v>
      </c>
      <c r="J22" t="str">
        <f t="shared" si="0"/>
        <v>Insert into UFMT_CONV_RULE (CONV_KEY, RULE_NUM, SRC_VALUE, DEST_VALUE, NEXT_KEY,  IS_DEFAULT) Values ('2', '19', '3', '30', '',  '0');</v>
      </c>
      <c r="K22" t="str">
        <f t="shared" si="1"/>
        <v>Update UFMT_CONV_RULE set (SRC_VALUE, DEST_VALUE, NEXT_KEY,  IS_DEFAULT) = (SELECT '3', '30', '',  '0' FROM DUAL) where CONV_KEY = '2' AND RULE_NUM = '19';</v>
      </c>
    </row>
    <row r="23" spans="1:11" x14ac:dyDescent="0.35">
      <c r="A23">
        <v>2</v>
      </c>
      <c r="B23">
        <v>20</v>
      </c>
      <c r="C23" s="2" t="s">
        <v>162</v>
      </c>
      <c r="D23" s="2" t="s">
        <v>763</v>
      </c>
      <c r="F23">
        <v>0</v>
      </c>
      <c r="H23" t="str">
        <f>VLOOKUP(A23,UFMT_CONVERSION!$A:$E,3,FALSE)</f>
        <v>Account From/To -&gt; Prcode</v>
      </c>
      <c r="I23" t="str">
        <f>VLOOKUP(A23,UFMT_CONVERSION!$A:$E,5,FALSE)</f>
        <v xml:space="preserve">CONV_TYPE_REPLACE </v>
      </c>
      <c r="J23" t="str">
        <f t="shared" si="0"/>
        <v>Insert into UFMT_CONV_RULE (CONV_KEY, RULE_NUM, SRC_VALUE, DEST_VALUE, NEXT_KEY,  IS_DEFAULT) Values ('2', '20', '301', '30', '',  '0');</v>
      </c>
      <c r="K23" t="str">
        <f t="shared" si="1"/>
        <v>Update UFMT_CONV_RULE set (SRC_VALUE, DEST_VALUE, NEXT_KEY,  IS_DEFAULT) = (SELECT '301', '30', '',  '0' FROM DUAL) where CONV_KEY = '2' AND RULE_NUM = '20';</v>
      </c>
    </row>
    <row r="24" spans="1:11" x14ac:dyDescent="0.35">
      <c r="A24">
        <v>2</v>
      </c>
      <c r="B24">
        <v>21</v>
      </c>
      <c r="C24" s="2" t="s">
        <v>764</v>
      </c>
      <c r="D24" s="2" t="s">
        <v>763</v>
      </c>
      <c r="F24">
        <v>0</v>
      </c>
      <c r="H24" t="str">
        <f>VLOOKUP(A24,UFMT_CONVERSION!$A:$E,3,FALSE)</f>
        <v>Account From/To -&gt; Prcode</v>
      </c>
      <c r="I24" t="str">
        <f>VLOOKUP(A24,UFMT_CONVERSION!$A:$E,5,FALSE)</f>
        <v xml:space="preserve">CONV_TYPE_REPLACE </v>
      </c>
      <c r="J24" t="str">
        <f t="shared" si="0"/>
        <v>Insert into UFMT_CONV_RULE (CONV_KEY, RULE_NUM, SRC_VALUE, DEST_VALUE, NEXT_KEY,  IS_DEFAULT) Values ('2', '21', '302', '30', '',  '0');</v>
      </c>
      <c r="K24" t="str">
        <f t="shared" si="1"/>
        <v>Update UFMT_CONV_RULE set (SRC_VALUE, DEST_VALUE, NEXT_KEY,  IS_DEFAULT) = (SELECT '302', '30', '',  '0' FROM DUAL) where CONV_KEY = '2' AND RULE_NUM = '21';</v>
      </c>
    </row>
    <row r="25" spans="1:11" x14ac:dyDescent="0.35">
      <c r="A25">
        <v>2</v>
      </c>
      <c r="B25">
        <v>22</v>
      </c>
      <c r="C25" s="2" t="s">
        <v>765</v>
      </c>
      <c r="D25" s="2" t="s">
        <v>763</v>
      </c>
      <c r="F25">
        <v>0</v>
      </c>
      <c r="H25" t="str">
        <f>VLOOKUP(A25,UFMT_CONVERSION!$A:$E,3,FALSE)</f>
        <v>Account From/To -&gt; Prcode</v>
      </c>
      <c r="I25" t="str">
        <f>VLOOKUP(A25,UFMT_CONVERSION!$A:$E,5,FALSE)</f>
        <v xml:space="preserve">CONV_TYPE_REPLACE </v>
      </c>
      <c r="J25" t="str">
        <f t="shared" si="0"/>
        <v>Insert into UFMT_CONV_RULE (CONV_KEY, RULE_NUM, SRC_VALUE, DEST_VALUE, NEXT_KEY,  IS_DEFAULT) Values ('2', '22', '303', '30', '',  '0');</v>
      </c>
      <c r="K25" t="str">
        <f t="shared" si="1"/>
        <v>Update UFMT_CONV_RULE set (SRC_VALUE, DEST_VALUE, NEXT_KEY,  IS_DEFAULT) = (SELECT '303', '30', '',  '0' FROM DUAL) where CONV_KEY = '2' AND RULE_NUM = '22';</v>
      </c>
    </row>
    <row r="26" spans="1:11" x14ac:dyDescent="0.35">
      <c r="A26">
        <v>2</v>
      </c>
      <c r="B26">
        <v>23</v>
      </c>
      <c r="C26" s="2" t="s">
        <v>766</v>
      </c>
      <c r="D26" s="2" t="s">
        <v>763</v>
      </c>
      <c r="F26">
        <v>0</v>
      </c>
      <c r="H26" t="str">
        <f>VLOOKUP(A26,UFMT_CONVERSION!$A:$E,3,FALSE)</f>
        <v>Account From/To -&gt; Prcode</v>
      </c>
      <c r="I26" t="str">
        <f>VLOOKUP(A26,UFMT_CONVERSION!$A:$E,5,FALSE)</f>
        <v xml:space="preserve">CONV_TYPE_REPLACE </v>
      </c>
      <c r="J26" t="str">
        <f t="shared" si="0"/>
        <v>Insert into UFMT_CONV_RULE (CONV_KEY, RULE_NUM, SRC_VALUE, DEST_VALUE, NEXT_KEY,  IS_DEFAULT) Values ('2', '23', '304', '30', '',  '0');</v>
      </c>
      <c r="K26" t="str">
        <f t="shared" si="1"/>
        <v>Update UFMT_CONV_RULE set (SRC_VALUE, DEST_VALUE, NEXT_KEY,  IS_DEFAULT) = (SELECT '304', '30', '',  '0' FROM DUAL) where CONV_KEY = '2' AND RULE_NUM = '23';</v>
      </c>
    </row>
    <row r="27" spans="1:11" x14ac:dyDescent="0.35">
      <c r="A27">
        <v>2</v>
      </c>
      <c r="B27">
        <v>24</v>
      </c>
      <c r="C27" s="2" t="s">
        <v>767</v>
      </c>
      <c r="D27" s="2" t="s">
        <v>763</v>
      </c>
      <c r="F27">
        <v>0</v>
      </c>
      <c r="H27" t="str">
        <f>VLOOKUP(A27,UFMT_CONVERSION!$A:$E,3,FALSE)</f>
        <v>Account From/To -&gt; Prcode</v>
      </c>
      <c r="I27" t="str">
        <f>VLOOKUP(A27,UFMT_CONVERSION!$A:$E,5,FALSE)</f>
        <v xml:space="preserve">CONV_TYPE_REPLACE </v>
      </c>
      <c r="J27" t="str">
        <f t="shared" si="0"/>
        <v>Insert into UFMT_CONV_RULE (CONV_KEY, RULE_NUM, SRC_VALUE, DEST_VALUE, NEXT_KEY,  IS_DEFAULT) Values ('2', '24', '305', '30', '',  '0');</v>
      </c>
      <c r="K27" t="str">
        <f t="shared" si="1"/>
        <v>Update UFMT_CONV_RULE set (SRC_VALUE, DEST_VALUE, NEXT_KEY,  IS_DEFAULT) = (SELECT '305', '30', '',  '0' FROM DUAL) where CONV_KEY = '2' AND RULE_NUM = '24';</v>
      </c>
    </row>
    <row r="28" spans="1:11" x14ac:dyDescent="0.35">
      <c r="A28">
        <v>2</v>
      </c>
      <c r="B28">
        <v>25</v>
      </c>
      <c r="C28" s="2" t="s">
        <v>768</v>
      </c>
      <c r="D28" s="2" t="s">
        <v>763</v>
      </c>
      <c r="F28">
        <v>0</v>
      </c>
      <c r="H28" t="str">
        <f>VLOOKUP(A28,UFMT_CONVERSION!$A:$E,3,FALSE)</f>
        <v>Account From/To -&gt; Prcode</v>
      </c>
      <c r="I28" t="str">
        <f>VLOOKUP(A28,UFMT_CONVERSION!$A:$E,5,FALSE)</f>
        <v xml:space="preserve">CONV_TYPE_REPLACE </v>
      </c>
      <c r="J28" t="str">
        <f t="shared" si="0"/>
        <v>Insert into UFMT_CONV_RULE (CONV_KEY, RULE_NUM, SRC_VALUE, DEST_VALUE, NEXT_KEY,  IS_DEFAULT) Values ('2', '25', '306', '30', '',  '0');</v>
      </c>
      <c r="K28" t="str">
        <f t="shared" si="1"/>
        <v>Update UFMT_CONV_RULE set (SRC_VALUE, DEST_VALUE, NEXT_KEY,  IS_DEFAULT) = (SELECT '306', '30', '',  '0' FROM DUAL) where CONV_KEY = '2' AND RULE_NUM = '25';</v>
      </c>
    </row>
    <row r="29" spans="1:11" x14ac:dyDescent="0.35">
      <c r="A29">
        <v>2</v>
      </c>
      <c r="B29">
        <v>26</v>
      </c>
      <c r="C29" s="2" t="s">
        <v>769</v>
      </c>
      <c r="D29" s="2" t="s">
        <v>763</v>
      </c>
      <c r="F29">
        <v>0</v>
      </c>
      <c r="H29" t="str">
        <f>VLOOKUP(A29,UFMT_CONVERSION!$A:$E,3,FALSE)</f>
        <v>Account From/To -&gt; Prcode</v>
      </c>
      <c r="I29" t="str">
        <f>VLOOKUP(A29,UFMT_CONVERSION!$A:$E,5,FALSE)</f>
        <v xml:space="preserve">CONV_TYPE_REPLACE </v>
      </c>
      <c r="J29" t="str">
        <f t="shared" si="0"/>
        <v>Insert into UFMT_CONV_RULE (CONV_KEY, RULE_NUM, SRC_VALUE, DEST_VALUE, NEXT_KEY,  IS_DEFAULT) Values ('2', '26', '307', '30', '',  '0');</v>
      </c>
      <c r="K29" t="str">
        <f t="shared" si="1"/>
        <v>Update UFMT_CONV_RULE set (SRC_VALUE, DEST_VALUE, NEXT_KEY,  IS_DEFAULT) = (SELECT '307', '30', '',  '0' FROM DUAL) where CONV_KEY = '2' AND RULE_NUM = '26';</v>
      </c>
    </row>
    <row r="30" spans="1:11" x14ac:dyDescent="0.35">
      <c r="A30">
        <v>2</v>
      </c>
      <c r="B30">
        <v>27</v>
      </c>
      <c r="C30" s="2" t="s">
        <v>770</v>
      </c>
      <c r="D30" s="2" t="s">
        <v>763</v>
      </c>
      <c r="F30">
        <v>0</v>
      </c>
      <c r="H30" t="str">
        <f>VLOOKUP(A30,UFMT_CONVERSION!$A:$E,3,FALSE)</f>
        <v>Account From/To -&gt; Prcode</v>
      </c>
      <c r="I30" t="str">
        <f>VLOOKUP(A30,UFMT_CONVERSION!$A:$E,5,FALSE)</f>
        <v xml:space="preserve">CONV_TYPE_REPLACE </v>
      </c>
      <c r="J30" t="str">
        <f t="shared" si="0"/>
        <v>Insert into UFMT_CONV_RULE (CONV_KEY, RULE_NUM, SRC_VALUE, DEST_VALUE, NEXT_KEY,  IS_DEFAULT) Values ('2', '27', '308', '30', '',  '0');</v>
      </c>
      <c r="K30" t="str">
        <f t="shared" si="1"/>
        <v>Update UFMT_CONV_RULE set (SRC_VALUE, DEST_VALUE, NEXT_KEY,  IS_DEFAULT) = (SELECT '308', '30', '',  '0' FROM DUAL) where CONV_KEY = '2' AND RULE_NUM = '27';</v>
      </c>
    </row>
    <row r="31" spans="1:11" x14ac:dyDescent="0.35">
      <c r="A31">
        <v>2</v>
      </c>
      <c r="B31">
        <v>28</v>
      </c>
      <c r="C31" s="2"/>
      <c r="D31" s="2" t="s">
        <v>132</v>
      </c>
      <c r="F31">
        <v>1</v>
      </c>
      <c r="H31" t="str">
        <f>VLOOKUP(A31,UFMT_CONVERSION!$A:$E,3,FALSE)</f>
        <v>Account From/To -&gt; Prcode</v>
      </c>
      <c r="I31" t="str">
        <f>VLOOKUP(A31,UFMT_CONVERSION!$A:$E,5,FALSE)</f>
        <v xml:space="preserve">CONV_TYPE_REPLACE </v>
      </c>
      <c r="J31" t="str">
        <f t="shared" si="0"/>
        <v>Insert into UFMT_CONV_RULE (CONV_KEY, RULE_NUM, SRC_VALUE, DEST_VALUE, NEXT_KEY,  IS_DEFAULT) Values ('2', '28', '', '00', '',  '1');</v>
      </c>
      <c r="K31" t="str">
        <f t="shared" si="1"/>
        <v>Update UFMT_CONV_RULE set (SRC_VALUE, DEST_VALUE, NEXT_KEY,  IS_DEFAULT) = (SELECT '', '00', '',  '1' FROM DUAL) where CONV_KEY = '2' AND RULE_NUM = '28';</v>
      </c>
    </row>
    <row r="32" spans="1:11" x14ac:dyDescent="0.35">
      <c r="A32">
        <v>3</v>
      </c>
      <c r="B32">
        <v>1</v>
      </c>
      <c r="C32" s="2"/>
      <c r="D32" s="2" t="s">
        <v>771</v>
      </c>
      <c r="F32">
        <v>1</v>
      </c>
      <c r="H32" t="str">
        <f>VLOOKUP(A32,UFMT_CONVERSION!$A:$E,3,FALSE)</f>
        <v>YYYYMMDD to YYMMDD</v>
      </c>
      <c r="I32" t="str">
        <f>VLOOKUP(A32,UFMT_CONVERSION!$A:$E,5,FALSE)</f>
        <v xml:space="preserve">CONV_TYPE_TEMPLATE </v>
      </c>
      <c r="J32" t="str">
        <f t="shared" si="0"/>
        <v>Insert into UFMT_CONV_RULE (CONV_KEY, RULE_NUM, SRC_VALUE, DEST_VALUE, NEXT_KEY,  IS_DEFAULT) Values ('3', '1', '', '{6:R}', '',  '1');</v>
      </c>
      <c r="K32" t="str">
        <f t="shared" si="1"/>
        <v>Update UFMT_CONV_RULE set (SRC_VALUE, DEST_VALUE, NEXT_KEY,  IS_DEFAULT) = (SELECT '', '{6:R}', '',  '1' FROM DUAL) where CONV_KEY = '3' AND RULE_NUM = '1';</v>
      </c>
    </row>
    <row r="33" spans="1:11" x14ac:dyDescent="0.35">
      <c r="A33">
        <v>4</v>
      </c>
      <c r="B33">
        <v>1</v>
      </c>
      <c r="C33" s="2"/>
      <c r="D33" s="2" t="s">
        <v>772</v>
      </c>
      <c r="F33">
        <v>1</v>
      </c>
      <c r="H33" t="str">
        <f>VLOOKUP(A33,UFMT_CONVERSION!$A:$E,3,FALSE)</f>
        <v>YYYYMMDD to MMDD</v>
      </c>
      <c r="I33" t="str">
        <f>VLOOKUP(A33,UFMT_CONVERSION!$A:$E,5,FALSE)</f>
        <v xml:space="preserve">CONV_TYPE_TEMPLATE </v>
      </c>
      <c r="J33" t="str">
        <f t="shared" si="0"/>
        <v>Insert into UFMT_CONV_RULE (CONV_KEY, RULE_NUM, SRC_VALUE, DEST_VALUE, NEXT_KEY,  IS_DEFAULT) Values ('4', '1', '', '{4:R}', '',  '1');</v>
      </c>
      <c r="K33" t="str">
        <f t="shared" si="1"/>
        <v>Update UFMT_CONV_RULE set (SRC_VALUE, DEST_VALUE, NEXT_KEY,  IS_DEFAULT) = (SELECT '', '{4:R}', '',  '1' FROM DUAL) where CONV_KEY = '4' AND RULE_NUM = '1';</v>
      </c>
    </row>
    <row r="34" spans="1:11" x14ac:dyDescent="0.35">
      <c r="A34">
        <v>5</v>
      </c>
      <c r="B34">
        <v>1</v>
      </c>
      <c r="C34" s="2"/>
      <c r="D34" s="2" t="s">
        <v>773</v>
      </c>
      <c r="F34">
        <v>1</v>
      </c>
      <c r="H34" t="str">
        <f>VLOOKUP(A34,UFMT_CONVERSION!$A:$E,3,FALSE)</f>
        <v>YYYYMMDD to YYYY</v>
      </c>
      <c r="I34" t="str">
        <f>VLOOKUP(A34,UFMT_CONVERSION!$A:$E,5,FALSE)</f>
        <v xml:space="preserve">CONV_TYPE_TEMPLATE </v>
      </c>
      <c r="J34" t="str">
        <f t="shared" si="0"/>
        <v>Insert into UFMT_CONV_RULE (CONV_KEY, RULE_NUM, SRC_VALUE, DEST_VALUE, NEXT_KEY,  IS_DEFAULT) Values ('5', '1', '', '{4:L}', '',  '1');</v>
      </c>
      <c r="K34" t="str">
        <f t="shared" si="1"/>
        <v>Update UFMT_CONV_RULE set (SRC_VALUE, DEST_VALUE, NEXT_KEY,  IS_DEFAULT) = (SELECT '', '{4:L}', '',  '1' FROM DUAL) where CONV_KEY = '5' AND RULE_NUM = '1';</v>
      </c>
    </row>
    <row r="35" spans="1:11" x14ac:dyDescent="0.35">
      <c r="A35">
        <v>6</v>
      </c>
      <c r="B35">
        <v>1</v>
      </c>
      <c r="C35" s="2" t="s">
        <v>102</v>
      </c>
      <c r="D35" s="2" t="s">
        <v>774</v>
      </c>
      <c r="F35">
        <v>0</v>
      </c>
      <c r="H35" t="str">
        <f>VLOOKUP(A35,UFMT_CONVERSION!$A:$E,3,FALSE)</f>
        <v>SOPP Response code conversion</v>
      </c>
      <c r="I35" t="str">
        <f>VLOOKUP(A35,UFMT_CONVERSION!$A:$E,5,FALSE)</f>
        <v xml:space="preserve">CONV_TYPE_REPLACE </v>
      </c>
      <c r="J35" t="str">
        <f t="shared" si="0"/>
        <v>Insert into UFMT_CONV_RULE (CONV_KEY, RULE_NUM, SRC_VALUE, DEST_VALUE, NEXT_KEY,  IS_DEFAULT) Values ('6', '1', '800', '-1', '',  '0');</v>
      </c>
      <c r="K35" t="str">
        <f t="shared" si="1"/>
        <v>Update UFMT_CONV_RULE set (SRC_VALUE, DEST_VALUE, NEXT_KEY,  IS_DEFAULT) = (SELECT '800', '-1', '',  '0' FROM DUAL) where CONV_KEY = '6' AND RULE_NUM = '1';</v>
      </c>
    </row>
    <row r="36" spans="1:11" x14ac:dyDescent="0.35">
      <c r="A36">
        <v>6</v>
      </c>
      <c r="B36">
        <v>2</v>
      </c>
      <c r="C36" s="2" t="s">
        <v>254</v>
      </c>
      <c r="D36" s="2" t="s">
        <v>774</v>
      </c>
      <c r="F36">
        <v>0</v>
      </c>
      <c r="H36" t="str">
        <f>VLOOKUP(A36,UFMT_CONVERSION!$A:$E,3,FALSE)</f>
        <v>SOPP Response code conversion</v>
      </c>
      <c r="I36" t="str">
        <f>VLOOKUP(A36,UFMT_CONVERSION!$A:$E,5,FALSE)</f>
        <v xml:space="preserve">CONV_TYPE_REPLACE </v>
      </c>
      <c r="J36" t="str">
        <f t="shared" si="0"/>
        <v>Insert into UFMT_CONV_RULE (CONV_KEY, RULE_NUM, SRC_VALUE, DEST_VALUE, NEXT_KEY,  IS_DEFAULT) Values ('6', '2', '0', '-1', '',  '0');</v>
      </c>
      <c r="K36" t="str">
        <f t="shared" si="1"/>
        <v>Update UFMT_CONV_RULE set (SRC_VALUE, DEST_VALUE, NEXT_KEY,  IS_DEFAULT) = (SELECT '0', '-1', '',  '0' FROM DUAL) where CONV_KEY = '6' AND RULE_NUM = '2';</v>
      </c>
    </row>
    <row r="37" spans="1:11" x14ac:dyDescent="0.35">
      <c r="A37">
        <v>6</v>
      </c>
      <c r="B37">
        <v>3</v>
      </c>
      <c r="C37" s="2" t="s">
        <v>775</v>
      </c>
      <c r="D37" s="2" t="s">
        <v>776</v>
      </c>
      <c r="F37">
        <v>0</v>
      </c>
      <c r="H37" t="str">
        <f>VLOOKUP(A37,UFMT_CONVERSION!$A:$E,3,FALSE)</f>
        <v>SOPP Response code conversion</v>
      </c>
      <c r="I37" t="str">
        <f>VLOOKUP(A37,UFMT_CONVERSION!$A:$E,5,FALSE)</f>
        <v xml:space="preserve">CONV_TYPE_REPLACE </v>
      </c>
      <c r="J37" t="str">
        <f t="shared" si="0"/>
        <v>Insert into UFMT_CONV_RULE (CONV_KEY, RULE_NUM, SRC_VALUE, DEST_VALUE, NEXT_KEY,  IS_DEFAULT) Values ('6', '3', '005', '902', '',  '0');</v>
      </c>
      <c r="K37" t="str">
        <f t="shared" si="1"/>
        <v>Update UFMT_CONV_RULE set (SRC_VALUE, DEST_VALUE, NEXT_KEY,  IS_DEFAULT) = (SELECT '005', '902', '',  '0' FROM DUAL) where CONV_KEY = '6' AND RULE_NUM = '3';</v>
      </c>
    </row>
    <row r="38" spans="1:11" x14ac:dyDescent="0.35">
      <c r="A38">
        <v>6</v>
      </c>
      <c r="B38">
        <v>4</v>
      </c>
      <c r="C38" s="2"/>
      <c r="D38" s="2" t="s">
        <v>776</v>
      </c>
      <c r="F38">
        <v>1</v>
      </c>
      <c r="H38" t="str">
        <f>VLOOKUP(A38,UFMT_CONVERSION!$A:$E,3,FALSE)</f>
        <v>SOPP Response code conversion</v>
      </c>
      <c r="I38" t="str">
        <f>VLOOKUP(A38,UFMT_CONVERSION!$A:$E,5,FALSE)</f>
        <v xml:space="preserve">CONV_TYPE_REPLACE </v>
      </c>
      <c r="J38" t="str">
        <f t="shared" si="0"/>
        <v>Insert into UFMT_CONV_RULE (CONV_KEY, RULE_NUM, SRC_VALUE, DEST_VALUE, NEXT_KEY,  IS_DEFAULT) Values ('6', '4', '', '902', '',  '1');</v>
      </c>
      <c r="K38" t="str">
        <f t="shared" si="1"/>
        <v>Update UFMT_CONV_RULE set (SRC_VALUE, DEST_VALUE, NEXT_KEY,  IS_DEFAULT) = (SELECT '', '902', '',  '1' FROM DUAL) where CONV_KEY = '6' AND RULE_NUM = '4';</v>
      </c>
    </row>
    <row r="39" spans="1:11" x14ac:dyDescent="0.35">
      <c r="A39">
        <v>6</v>
      </c>
      <c r="B39">
        <v>5</v>
      </c>
      <c r="C39" s="2" t="s">
        <v>50</v>
      </c>
      <c r="D39" s="2" t="s">
        <v>777</v>
      </c>
      <c r="F39">
        <v>0</v>
      </c>
      <c r="H39" t="str">
        <f>VLOOKUP(A39,UFMT_CONVERSION!$A:$E,3,FALSE)</f>
        <v>SOPP Response code conversion</v>
      </c>
      <c r="I39" t="str">
        <f>VLOOKUP(A39,UFMT_CONVERSION!$A:$E,5,FALSE)</f>
        <v xml:space="preserve">CONV_TYPE_REPLACE </v>
      </c>
      <c r="J39" t="str">
        <f t="shared" si="0"/>
        <v>Insert into UFMT_CONV_RULE (CONV_KEY, RULE_NUM, SRC_VALUE, DEST_VALUE, NEXT_KEY,  IS_DEFAULT) Values ('6', '5', '116', '915', '',  '0');</v>
      </c>
      <c r="K39" t="str">
        <f t="shared" si="1"/>
        <v>Update UFMT_CONV_RULE set (SRC_VALUE, DEST_VALUE, NEXT_KEY,  IS_DEFAULT) = (SELECT '116', '915', '',  '0' FROM DUAL) where CONV_KEY = '6' AND RULE_NUM = '5';</v>
      </c>
    </row>
    <row r="40" spans="1:11" x14ac:dyDescent="0.35">
      <c r="A40">
        <v>6</v>
      </c>
      <c r="B40">
        <v>6</v>
      </c>
      <c r="C40" s="2" t="s">
        <v>778</v>
      </c>
      <c r="D40" s="2" t="s">
        <v>779</v>
      </c>
      <c r="F40">
        <v>0</v>
      </c>
      <c r="H40" t="str">
        <f>VLOOKUP(A40,UFMT_CONVERSION!$A:$E,3,FALSE)</f>
        <v>SOPP Response code conversion</v>
      </c>
      <c r="I40" t="str">
        <f>VLOOKUP(A40,UFMT_CONVERSION!$A:$E,5,FALSE)</f>
        <v xml:space="preserve">CONV_TYPE_REPLACE </v>
      </c>
      <c r="J40" t="str">
        <f t="shared" si="0"/>
        <v>Insert into UFMT_CONV_RULE (CONV_KEY, RULE_NUM, SRC_VALUE, DEST_VALUE, NEXT_KEY,  IS_DEFAULT) Values ('6', '6', '100', '928', '',  '0');</v>
      </c>
      <c r="K40" t="str">
        <f t="shared" si="1"/>
        <v>Update UFMT_CONV_RULE set (SRC_VALUE, DEST_VALUE, NEXT_KEY,  IS_DEFAULT) = (SELECT '100', '928', '',  '0' FROM DUAL) where CONV_KEY = '6' AND RULE_NUM = '6';</v>
      </c>
    </row>
    <row r="41" spans="1:11" x14ac:dyDescent="0.35">
      <c r="A41">
        <v>6</v>
      </c>
      <c r="B41">
        <v>7</v>
      </c>
      <c r="C41" s="2" t="s">
        <v>780</v>
      </c>
      <c r="D41" s="2" t="s">
        <v>779</v>
      </c>
      <c r="F41">
        <v>0</v>
      </c>
      <c r="H41" t="str">
        <f>VLOOKUP(A41,UFMT_CONVERSION!$A:$E,3,FALSE)</f>
        <v>SOPP Response code conversion</v>
      </c>
      <c r="I41" t="str">
        <f>VLOOKUP(A41,UFMT_CONVERSION!$A:$E,5,FALSE)</f>
        <v xml:space="preserve">CONV_TYPE_REPLACE </v>
      </c>
      <c r="J41" t="str">
        <f t="shared" si="0"/>
        <v>Insert into UFMT_CONV_RULE (CONV_KEY, RULE_NUM, SRC_VALUE, DEST_VALUE, NEXT_KEY,  IS_DEFAULT) Values ('6', '7', '062', '928', '',  '0');</v>
      </c>
      <c r="K41" t="str">
        <f t="shared" si="1"/>
        <v>Update UFMT_CONV_RULE set (SRC_VALUE, DEST_VALUE, NEXT_KEY,  IS_DEFAULT) = (SELECT '062', '928', '',  '0' FROM DUAL) where CONV_KEY = '6' AND RULE_NUM = '7';</v>
      </c>
    </row>
    <row r="42" spans="1:11" x14ac:dyDescent="0.35">
      <c r="A42">
        <v>7</v>
      </c>
      <c r="B42">
        <v>1</v>
      </c>
      <c r="C42" s="2"/>
      <c r="D42" s="2" t="s">
        <v>781</v>
      </c>
      <c r="F42">
        <v>1</v>
      </c>
      <c r="H42" t="str">
        <f>VLOOKUP(A42,UFMT_CONVERSION!$A:$E,3,FALSE)</f>
        <v>Add leading zero to HHMMSS</v>
      </c>
      <c r="I42" t="str">
        <f>VLOOKUP(A42,UFMT_CONVERSION!$A:$E,5,FALSE)</f>
        <v xml:space="preserve">CONV_TYPE_TEMPLATE </v>
      </c>
      <c r="J42" t="str">
        <f t="shared" si="0"/>
        <v>Insert into UFMT_CONV_RULE (CONV_KEY, RULE_NUM, SRC_VALUE, DEST_VALUE, NEXT_KEY,  IS_DEFAULT) Values ('7', '1', '', '{6:R:0:0}', '',  '1');</v>
      </c>
      <c r="K42" t="str">
        <f t="shared" si="1"/>
        <v>Update UFMT_CONV_RULE set (SRC_VALUE, DEST_VALUE, NEXT_KEY,  IS_DEFAULT) = (SELECT '', '{6:R:0:0}', '',  '1' FROM DUAL) where CONV_KEY = '7' AND RULE_NUM = '1';</v>
      </c>
    </row>
    <row r="43" spans="1:11" x14ac:dyDescent="0.35">
      <c r="A43">
        <v>8</v>
      </c>
      <c r="B43">
        <v>1</v>
      </c>
      <c r="C43" s="2"/>
      <c r="D43" s="2" t="s">
        <v>782</v>
      </c>
      <c r="F43">
        <v>1</v>
      </c>
      <c r="H43" t="str">
        <f>VLOOKUP(A43,UFMT_CONVERSION!$A:$E,3,FALSE)</f>
        <v>Get first 17 from DE48 as Ledg Bal</v>
      </c>
      <c r="I43" t="str">
        <f>VLOOKUP(A43,UFMT_CONVERSION!$A:$E,5,FALSE)</f>
        <v xml:space="preserve">CONV_TYPE_TEMPLATE </v>
      </c>
      <c r="J43" t="str">
        <f t="shared" si="0"/>
        <v>Insert into UFMT_CONV_RULE (CONV_KEY, RULE_NUM, SRC_VALUE, DEST_VALUE, NEXT_KEY,  IS_DEFAULT) Values ('8', '1', '', '{17:L:0}', '',  '1');</v>
      </c>
      <c r="K43" t="str">
        <f t="shared" si="1"/>
        <v>Update UFMT_CONV_RULE set (SRC_VALUE, DEST_VALUE, NEXT_KEY,  IS_DEFAULT) = (SELECT '', '{17:L:0}', '',  '1' FROM DUAL) where CONV_KEY = '8' AND RULE_NUM = '1';</v>
      </c>
    </row>
    <row r="44" spans="1:11" x14ac:dyDescent="0.35">
      <c r="A44">
        <v>9</v>
      </c>
      <c r="B44">
        <v>1</v>
      </c>
      <c r="C44" s="2"/>
      <c r="D44" s="2" t="s">
        <v>783</v>
      </c>
      <c r="F44">
        <v>1</v>
      </c>
      <c r="H44" t="str">
        <f>VLOOKUP(A44,UFMT_CONVERSION!$A:$E,3,FALSE)</f>
        <v>Get second 17 from DE48 as NET Bal</v>
      </c>
      <c r="I44" t="str">
        <f>VLOOKUP(A44,UFMT_CONVERSION!$A:$E,5,FALSE)</f>
        <v xml:space="preserve">CONV_TYPE_TEMPLATE </v>
      </c>
      <c r="J44" t="str">
        <f t="shared" si="0"/>
        <v>Insert into UFMT_CONV_RULE (CONV_KEY, RULE_NUM, SRC_VALUE, DEST_VALUE, NEXT_KEY,  IS_DEFAULT) Values ('9', '1', '', '{17:L:17}', '',  '1');</v>
      </c>
      <c r="K44" t="str">
        <f t="shared" si="1"/>
        <v>Update UFMT_CONV_RULE set (SRC_VALUE, DEST_VALUE, NEXT_KEY,  IS_DEFAULT) = (SELECT '', '{17:L:17}', '',  '1' FROM DUAL) where CONV_KEY = '9' AND RULE_NUM = '1';</v>
      </c>
    </row>
    <row r="45" spans="1:11" x14ac:dyDescent="0.35">
      <c r="A45">
        <v>10</v>
      </c>
      <c r="B45">
        <v>1</v>
      </c>
      <c r="C45" s="2"/>
      <c r="D45" s="2" t="s">
        <v>784</v>
      </c>
      <c r="F45">
        <v>1</v>
      </c>
      <c r="H45" t="str">
        <f>VLOOKUP(A45,UFMT_CONVERSION!$A:$E,3,FALSE)</f>
        <v>Get sign from DE48</v>
      </c>
      <c r="I45" t="str">
        <f>VLOOKUP(A45,UFMT_CONVERSION!$A:$E,5,FALSE)</f>
        <v xml:space="preserve">CONV_TYPE_TEMPLATE </v>
      </c>
      <c r="J45" t="str">
        <f t="shared" si="0"/>
        <v>Insert into UFMT_CONV_RULE (CONV_KEY, RULE_NUM, SRC_VALUE, DEST_VALUE, NEXT_KEY,  IS_DEFAULT) Values ('10', '1', '', '{1:L}', '',  '1');</v>
      </c>
      <c r="K45" t="str">
        <f t="shared" si="1"/>
        <v>Update UFMT_CONV_RULE set (SRC_VALUE, DEST_VALUE, NEXT_KEY,  IS_DEFAULT) = (SELECT '', '{1:L}', '',  '1' FROM DUAL) where CONV_KEY = '10' AND RULE_NUM = '1';</v>
      </c>
    </row>
    <row r="46" spans="1:11" x14ac:dyDescent="0.35">
      <c r="A46">
        <v>11</v>
      </c>
      <c r="B46">
        <v>1</v>
      </c>
      <c r="C46" s="2"/>
      <c r="D46" s="2" t="s">
        <v>785</v>
      </c>
      <c r="F46">
        <v>1</v>
      </c>
      <c r="H46" t="str">
        <f>VLOOKUP(A46,UFMT_CONVERSION!$A:$E,3,FALSE)</f>
        <v>Change sign</v>
      </c>
      <c r="I46" t="str">
        <f>VLOOKUP(A46,UFMT_CONVERSION!$A:$E,5,FALSE)</f>
        <v xml:space="preserve">CONV_TYPE_ARITHMETIC </v>
      </c>
      <c r="J46" t="str">
        <f t="shared" si="0"/>
        <v>Insert into UFMT_CONV_RULE (CONV_KEY, RULE_NUM, SRC_VALUE, DEST_VALUE, NEXT_KEY,  IS_DEFAULT) Values ('11', '1', '', '{57}*-1', '',  '1');</v>
      </c>
      <c r="K46" t="str">
        <f t="shared" si="1"/>
        <v>Update UFMT_CONV_RULE set (SRC_VALUE, DEST_VALUE, NEXT_KEY,  IS_DEFAULT) = (SELECT '', '{57}*-1', '',  '1' FROM DUAL) where CONV_KEY = '11' AND RULE_NUM = '1';</v>
      </c>
    </row>
    <row r="47" spans="1:11" x14ac:dyDescent="0.35">
      <c r="A47">
        <v>13</v>
      </c>
      <c r="B47">
        <v>1</v>
      </c>
      <c r="C47" s="2" t="s">
        <v>284</v>
      </c>
      <c r="D47" s="2" t="s">
        <v>786</v>
      </c>
      <c r="F47">
        <v>0</v>
      </c>
      <c r="H47" t="str">
        <f>VLOOKUP(A47,UFMT_CONVERSION!$A:$E,3,FALSE)</f>
        <v>Transaction to MTI for DE56</v>
      </c>
      <c r="I47" t="str">
        <f>VLOOKUP(A47,UFMT_CONVERSION!$A:$E,5,FALSE)</f>
        <v xml:space="preserve">CONV_TYPE_REPLACE </v>
      </c>
      <c r="J47" t="str">
        <f t="shared" si="0"/>
        <v>Insert into UFMT_CONV_RULE (CONV_KEY, RULE_NUM, SRC_VALUE, DEST_VALUE, NEXT_KEY,  IS_DEFAULT) Values ('13', '1', '700', '1200', '',  '0');</v>
      </c>
      <c r="K47" t="str">
        <f t="shared" si="1"/>
        <v>Update UFMT_CONV_RULE set (SRC_VALUE, DEST_VALUE, NEXT_KEY,  IS_DEFAULT) = (SELECT '700', '1200', '',  '0' FROM DUAL) where CONV_KEY = '13' AND RULE_NUM = '1';</v>
      </c>
    </row>
    <row r="48" spans="1:11" x14ac:dyDescent="0.35">
      <c r="A48">
        <v>13</v>
      </c>
      <c r="B48">
        <v>2</v>
      </c>
      <c r="C48" s="2" t="s">
        <v>787</v>
      </c>
      <c r="D48" s="2" t="s">
        <v>786</v>
      </c>
      <c r="F48">
        <v>0</v>
      </c>
      <c r="H48" t="str">
        <f>VLOOKUP(A48,UFMT_CONVERSION!$A:$E,3,FALSE)</f>
        <v>Transaction to MTI for DE56</v>
      </c>
      <c r="I48" t="str">
        <f>VLOOKUP(A48,UFMT_CONVERSION!$A:$E,5,FALSE)</f>
        <v xml:space="preserve">CONV_TYPE_REPLACE </v>
      </c>
      <c r="J48" t="str">
        <f t="shared" si="0"/>
        <v>Insert into UFMT_CONV_RULE (CONV_KEY, RULE_NUM, SRC_VALUE, DEST_VALUE, NEXT_KEY,  IS_DEFAULT) Values ('13', '2', '774', '1200', '',  '0');</v>
      </c>
      <c r="K48" t="str">
        <f t="shared" si="1"/>
        <v>Update UFMT_CONV_RULE set (SRC_VALUE, DEST_VALUE, NEXT_KEY,  IS_DEFAULT) = (SELECT '774', '1200', '',  '0' FROM DUAL) where CONV_KEY = '13' AND RULE_NUM = '2';</v>
      </c>
    </row>
    <row r="49" spans="1:11" x14ac:dyDescent="0.35">
      <c r="A49">
        <v>13</v>
      </c>
      <c r="B49">
        <v>3</v>
      </c>
      <c r="C49" s="2" t="s">
        <v>788</v>
      </c>
      <c r="D49" s="2" t="s">
        <v>786</v>
      </c>
      <c r="F49">
        <v>0</v>
      </c>
      <c r="H49" t="str">
        <f>VLOOKUP(A49,UFMT_CONVERSION!$A:$E,3,FALSE)</f>
        <v>Transaction to MTI for DE56</v>
      </c>
      <c r="I49" t="str">
        <f>VLOOKUP(A49,UFMT_CONVERSION!$A:$E,5,FALSE)</f>
        <v xml:space="preserve">CONV_TYPE_REPLACE </v>
      </c>
      <c r="J49" t="str">
        <f t="shared" si="0"/>
        <v>Insert into UFMT_CONV_RULE (CONV_KEY, RULE_NUM, SRC_VALUE, DEST_VALUE, NEXT_KEY,  IS_DEFAULT) Values ('13', '3', '777', '1200', '',  '0');</v>
      </c>
      <c r="K49" t="str">
        <f t="shared" si="1"/>
        <v>Update UFMT_CONV_RULE set (SRC_VALUE, DEST_VALUE, NEXT_KEY,  IS_DEFAULT) = (SELECT '777', '1200', '',  '0' FROM DUAL) where CONV_KEY = '13' AND RULE_NUM = '3';</v>
      </c>
    </row>
    <row r="50" spans="1:11" x14ac:dyDescent="0.35">
      <c r="A50">
        <v>13</v>
      </c>
      <c r="B50">
        <v>4</v>
      </c>
      <c r="C50" s="2" t="s">
        <v>223</v>
      </c>
      <c r="D50" s="2" t="s">
        <v>786</v>
      </c>
      <c r="F50">
        <v>0</v>
      </c>
      <c r="H50" t="str">
        <f>VLOOKUP(A50,UFMT_CONVERSION!$A:$E,3,FALSE)</f>
        <v>Transaction to MTI for DE56</v>
      </c>
      <c r="I50" t="str">
        <f>VLOOKUP(A50,UFMT_CONVERSION!$A:$E,5,FALSE)</f>
        <v xml:space="preserve">CONV_TYPE_REPLACE </v>
      </c>
      <c r="J50" t="str">
        <f t="shared" si="0"/>
        <v>Insert into UFMT_CONV_RULE (CONV_KEY, RULE_NUM, SRC_VALUE, DEST_VALUE, NEXT_KEY,  IS_DEFAULT) Values ('13', '4', '618', '1200', '',  '0');</v>
      </c>
      <c r="K50" t="str">
        <f t="shared" si="1"/>
        <v>Update UFMT_CONV_RULE set (SRC_VALUE, DEST_VALUE, NEXT_KEY,  IS_DEFAULT) = (SELECT '618', '1200', '',  '0' FROM DUAL) where CONV_KEY = '13' AND RULE_NUM = '4';</v>
      </c>
    </row>
    <row r="51" spans="1:11" x14ac:dyDescent="0.35">
      <c r="A51">
        <v>13</v>
      </c>
      <c r="B51">
        <v>5</v>
      </c>
      <c r="C51" s="2"/>
      <c r="D51" s="2" t="s">
        <v>786</v>
      </c>
      <c r="F51">
        <v>1</v>
      </c>
      <c r="H51" t="str">
        <f>VLOOKUP(A51,UFMT_CONVERSION!$A:$E,3,FALSE)</f>
        <v>Transaction to MTI for DE56</v>
      </c>
      <c r="I51" t="str">
        <f>VLOOKUP(A51,UFMT_CONVERSION!$A:$E,5,FALSE)</f>
        <v xml:space="preserve">CONV_TYPE_REPLACE </v>
      </c>
      <c r="J51" t="str">
        <f t="shared" si="0"/>
        <v>Insert into UFMT_CONV_RULE (CONV_KEY, RULE_NUM, SRC_VALUE, DEST_VALUE, NEXT_KEY,  IS_DEFAULT) Values ('13', '5', '', '1200', '',  '1');</v>
      </c>
      <c r="K51" t="str">
        <f t="shared" si="1"/>
        <v>Update UFMT_CONV_RULE set (SRC_VALUE, DEST_VALUE, NEXT_KEY,  IS_DEFAULT) = (SELECT '', '1200', '',  '1' FROM DUAL) where CONV_KEY = '13' AND RULE_NUM = '5';</v>
      </c>
    </row>
    <row r="52" spans="1:11" x14ac:dyDescent="0.35">
      <c r="A52">
        <v>14</v>
      </c>
      <c r="B52">
        <v>1</v>
      </c>
      <c r="C52" s="2" t="s">
        <v>789</v>
      </c>
      <c r="D52" s="2" t="s">
        <v>790</v>
      </c>
      <c r="F52">
        <v>0</v>
      </c>
      <c r="H52" t="str">
        <f>VLOOKUP(A52,UFMT_CONVERSION!$A:$E,3,FALSE)</f>
        <v>ACQ. inst_id conversion for DE56</v>
      </c>
      <c r="I52" t="str">
        <f>VLOOKUP(A52,UFMT_CONVERSION!$A:$E,5,FALSE)</f>
        <v xml:space="preserve">CONV_TYPE_REPLACE </v>
      </c>
      <c r="J52" t="str">
        <f t="shared" si="0"/>
        <v>Insert into UFMT_CONV_RULE (CONV_KEY, RULE_NUM, SRC_VALUE, DEST_VALUE, NEXT_KEY,  IS_DEFAULT) Values ('14', '1', '437371', '06437371', '',  '0');</v>
      </c>
      <c r="K52" t="str">
        <f t="shared" si="1"/>
        <v>Update UFMT_CONV_RULE set (SRC_VALUE, DEST_VALUE, NEXT_KEY,  IS_DEFAULT) = (SELECT '437371', '06437371', '',  '0' FROM DUAL) where CONV_KEY = '14' AND RULE_NUM = '1';</v>
      </c>
    </row>
    <row r="53" spans="1:11" x14ac:dyDescent="0.35">
      <c r="A53">
        <v>15</v>
      </c>
      <c r="B53">
        <v>1</v>
      </c>
      <c r="C53" s="2" t="s">
        <v>284</v>
      </c>
      <c r="D53" s="2" t="s">
        <v>392</v>
      </c>
      <c r="F53">
        <v>0</v>
      </c>
      <c r="H53" t="str">
        <f>VLOOKUP(A53,UFMT_CONVERSION!$A:$E,3,FALSE)</f>
        <v>Transaction to processing code for Rever</v>
      </c>
      <c r="I53" t="str">
        <f>VLOOKUP(A53,UFMT_CONVERSION!$A:$E,5,FALSE)</f>
        <v xml:space="preserve">CONV_TYPE_REPLACE </v>
      </c>
      <c r="J53" t="str">
        <f t="shared" si="0"/>
        <v>Insert into UFMT_CONV_RULE (CONV_KEY, RULE_NUM, SRC_VALUE, DEST_VALUE, NEXT_KEY,  IS_DEFAULT) Values ('15', '1', '700', '15', '',  '0');</v>
      </c>
      <c r="K53" t="str">
        <f t="shared" si="1"/>
        <v>Update UFMT_CONV_RULE set (SRC_VALUE, DEST_VALUE, NEXT_KEY,  IS_DEFAULT) = (SELECT '700', '15', '',  '0' FROM DUAL) where CONV_KEY = '15' AND RULE_NUM = '1';</v>
      </c>
    </row>
    <row r="54" spans="1:11" x14ac:dyDescent="0.35">
      <c r="A54">
        <v>15</v>
      </c>
      <c r="B54">
        <v>2</v>
      </c>
      <c r="C54" s="2" t="s">
        <v>787</v>
      </c>
      <c r="D54" s="2" t="s">
        <v>791</v>
      </c>
      <c r="F54">
        <v>0</v>
      </c>
      <c r="H54" t="str">
        <f>VLOOKUP(A54,UFMT_CONVERSION!$A:$E,3,FALSE)</f>
        <v>Transaction to processing code for Rever</v>
      </c>
      <c r="I54" t="str">
        <f>VLOOKUP(A54,UFMT_CONVERSION!$A:$E,5,FALSE)</f>
        <v xml:space="preserve">CONV_TYPE_REPLACE </v>
      </c>
      <c r="J54" t="str">
        <f t="shared" si="0"/>
        <v>Insert into UFMT_CONV_RULE (CONV_KEY, RULE_NUM, SRC_VALUE, DEST_VALUE, NEXT_KEY,  IS_DEFAULT) Values ('15', '2', '774', '02', '',  '0');</v>
      </c>
      <c r="K54" t="str">
        <f t="shared" si="1"/>
        <v>Update UFMT_CONV_RULE set (SRC_VALUE, DEST_VALUE, NEXT_KEY,  IS_DEFAULT) = (SELECT '774', '02', '',  '0' FROM DUAL) where CONV_KEY = '15' AND RULE_NUM = '2';</v>
      </c>
    </row>
    <row r="55" spans="1:11" x14ac:dyDescent="0.35">
      <c r="A55">
        <v>16</v>
      </c>
      <c r="B55">
        <v>1</v>
      </c>
      <c r="C55" s="2"/>
      <c r="D55" s="2" t="s">
        <v>12</v>
      </c>
      <c r="F55">
        <v>1</v>
      </c>
      <c r="H55" t="str">
        <f>VLOOKUP(A55,UFMT_CONVERSION!$A:$E,3,FALSE)</f>
        <v>Define 1 if reversal</v>
      </c>
      <c r="I55" t="str">
        <f>VLOOKUP(A55,UFMT_CONVERSION!$A:$E,5,FALSE)</f>
        <v xml:space="preserve">CONV_TYPE_REPLACE </v>
      </c>
      <c r="J55" t="str">
        <f t="shared" si="0"/>
        <v>Insert into UFMT_CONV_RULE (CONV_KEY, RULE_NUM, SRC_VALUE, DEST_VALUE, NEXT_KEY,  IS_DEFAULT) Values ('16', '1', '', '1', '',  '1');</v>
      </c>
      <c r="K55" t="str">
        <f t="shared" si="1"/>
        <v>Update UFMT_CONV_RULE set (SRC_VALUE, DEST_VALUE, NEXT_KEY,  IS_DEFAULT) = (SELECT '', '1', '',  '1' FROM DUAL) where CONV_KEY = '16' AND RULE_NUM = '1';</v>
      </c>
    </row>
    <row r="56" spans="1:11" x14ac:dyDescent="0.35">
      <c r="A56">
        <v>17</v>
      </c>
      <c r="B56">
        <v>1</v>
      </c>
      <c r="C56" s="2" t="s">
        <v>423</v>
      </c>
      <c r="D56" s="2" t="s">
        <v>246</v>
      </c>
      <c r="F56">
        <v>0</v>
      </c>
      <c r="H56" t="str">
        <f>VLOOKUP(A56,UFMT_CONVERSION!$A:$E,3,FALSE)</f>
        <v>ACQ. inst_id conversion for DE32</v>
      </c>
      <c r="I56" t="str">
        <f>VLOOKUP(A56,UFMT_CONVERSION!$A:$E,5,FALSE)</f>
        <v xml:space="preserve">CONV_TYPE_REPLACE </v>
      </c>
      <c r="J56" t="str">
        <f t="shared" si="0"/>
        <v>Insert into UFMT_CONV_RULE (CONV_KEY, RULE_NUM, SRC_VALUE, DEST_VALUE, NEXT_KEY,  IS_DEFAULT) Values ('17', '1', '1001', '911601', '',  '0');</v>
      </c>
      <c r="K56" t="str">
        <f t="shared" si="1"/>
        <v>Update UFMT_CONV_RULE set (SRC_VALUE, DEST_VALUE, NEXT_KEY,  IS_DEFAULT) = (SELECT '1001', '911601', '',  '0' FROM DUAL) where CONV_KEY = '17' AND RULE_NUM = '1';</v>
      </c>
    </row>
    <row r="57" spans="1:11" x14ac:dyDescent="0.35">
      <c r="A57">
        <v>17</v>
      </c>
      <c r="B57">
        <v>2</v>
      </c>
      <c r="C57" s="2" t="s">
        <v>792</v>
      </c>
      <c r="D57" s="2" t="s">
        <v>793</v>
      </c>
      <c r="F57">
        <v>0</v>
      </c>
      <c r="H57" t="str">
        <f>VLOOKUP(A57,UFMT_CONVERSION!$A:$E,3,FALSE)</f>
        <v>ACQ. inst_id conversion for DE32</v>
      </c>
      <c r="I57" t="str">
        <f>VLOOKUP(A57,UFMT_CONVERSION!$A:$E,5,FALSE)</f>
        <v xml:space="preserve">CONV_TYPE_REPLACE </v>
      </c>
      <c r="J57" t="str">
        <f t="shared" si="0"/>
        <v>Insert into UFMT_CONV_RULE (CONV_KEY, RULE_NUM, SRC_VALUE, DEST_VALUE, NEXT_KEY,  IS_DEFAULT) Values ('17', '2', '1002', '941801', '',  '0');</v>
      </c>
      <c r="K57" t="str">
        <f t="shared" si="1"/>
        <v>Update UFMT_CONV_RULE set (SRC_VALUE, DEST_VALUE, NEXT_KEY,  IS_DEFAULT) = (SELECT '1002', '941801', '',  '0' FROM DUAL) where CONV_KEY = '17' AND RULE_NUM = '2';</v>
      </c>
    </row>
    <row r="58" spans="1:11" x14ac:dyDescent="0.35">
      <c r="A58">
        <v>18</v>
      </c>
      <c r="B58">
        <v>1</v>
      </c>
      <c r="C58" s="2"/>
      <c r="D58" s="2" t="s">
        <v>794</v>
      </c>
      <c r="F58">
        <v>1</v>
      </c>
      <c r="H58" t="str">
        <f>VLOOKUP(A58,UFMT_CONVERSION!$A:$E,3,FALSE)</f>
        <v>Custom Function get_fee_DE46</v>
      </c>
      <c r="I58" t="str">
        <f>VLOOKUP(A58,UFMT_CONVERSION!$A:$E,5,FALSE)</f>
        <v xml:space="preserve">CONV_TYPE_FUNCTION </v>
      </c>
      <c r="J58" t="str">
        <f t="shared" si="0"/>
        <v>Insert into UFMT_CONV_RULE (CONV_KEY, RULE_NUM, SRC_VALUE, DEST_VALUE, NEXT_KEY,  IS_DEFAULT) Values ('18', '1', '', 'get_fee_DE46', '',  '1');</v>
      </c>
      <c r="K58" t="str">
        <f t="shared" si="1"/>
        <v>Update UFMT_CONV_RULE set (SRC_VALUE, DEST_VALUE, NEXT_KEY,  IS_DEFAULT) = (SELECT '', 'get_fee_DE46', '',  '1' FROM DUAL) where CONV_KEY = '18' AND RULE_NUM = '1';</v>
      </c>
    </row>
    <row r="59" spans="1:11" x14ac:dyDescent="0.35">
      <c r="A59">
        <v>19</v>
      </c>
      <c r="B59">
        <v>1</v>
      </c>
      <c r="C59" s="2"/>
      <c r="D59" s="2" t="s">
        <v>795</v>
      </c>
      <c r="F59">
        <v>1</v>
      </c>
      <c r="H59" t="str">
        <f>VLOOKUP(A59,UFMT_CONVERSION!$A:$E,3,FALSE)</f>
        <v>Custom Function setup_DE46</v>
      </c>
      <c r="I59" t="str">
        <f>VLOOKUP(A59,UFMT_CONVERSION!$A:$E,5,FALSE)</f>
        <v xml:space="preserve">CONV_TYPE_FUNCTION </v>
      </c>
      <c r="J59" t="str">
        <f t="shared" si="0"/>
        <v>Insert into UFMT_CONV_RULE (CONV_KEY, RULE_NUM, SRC_VALUE, DEST_VALUE, NEXT_KEY,  IS_DEFAULT) Values ('19', '1', '', 'setup_DE6', '',  '1');</v>
      </c>
      <c r="K59" t="str">
        <f t="shared" si="1"/>
        <v>Update UFMT_CONV_RULE set (SRC_VALUE, DEST_VALUE, NEXT_KEY,  IS_DEFAULT) = (SELECT '', 'setup_DE6', '',  '1' FROM DUAL) where CONV_KEY = '19' AND RULE_NUM = '1';</v>
      </c>
    </row>
    <row r="60" spans="1:11" x14ac:dyDescent="0.35">
      <c r="A60">
        <v>20</v>
      </c>
      <c r="B60">
        <v>1</v>
      </c>
      <c r="C60" s="2" t="s">
        <v>796</v>
      </c>
      <c r="D60" s="2" t="s">
        <v>797</v>
      </c>
      <c r="F60">
        <v>0</v>
      </c>
      <c r="H60" t="str">
        <f>VLOOKUP(A60,UFMT_CONVERSION!$A:$E,3,FALSE)</f>
        <v>ACQ. inst_id conversion for DE67</v>
      </c>
      <c r="I60" t="str">
        <f>VLOOKUP(A60,UFMT_CONVERSION!$A:$E,5,FALSE)</f>
        <v xml:space="preserve">CONV_TYPE_REPLACE </v>
      </c>
      <c r="J60" t="str">
        <f t="shared" si="0"/>
        <v>Insert into UFMT_CONV_RULE (CONV_KEY, RULE_NUM, SRC_VALUE, DEST_VALUE, NEXT_KEY,  IS_DEFAULT) Values ('20', '1', '9997', '01', '',  '0');</v>
      </c>
      <c r="K60" t="str">
        <f t="shared" si="1"/>
        <v>Update UFMT_CONV_RULE set (SRC_VALUE, DEST_VALUE, NEXT_KEY,  IS_DEFAULT) = (SELECT '9997', '01', '',  '0' FROM DUAL) where CONV_KEY = '20' AND RULE_NUM = '1';</v>
      </c>
    </row>
    <row r="61" spans="1:11" x14ac:dyDescent="0.35">
      <c r="A61">
        <v>20</v>
      </c>
      <c r="B61">
        <v>2</v>
      </c>
      <c r="C61" s="2" t="s">
        <v>798</v>
      </c>
      <c r="D61" s="2" t="s">
        <v>555</v>
      </c>
      <c r="F61">
        <v>0</v>
      </c>
      <c r="H61" t="str">
        <f>VLOOKUP(A61,UFMT_CONVERSION!$A:$E,3,FALSE)</f>
        <v>ACQ. inst_id conversion for DE67</v>
      </c>
      <c r="I61" t="str">
        <f>VLOOKUP(A61,UFMT_CONVERSION!$A:$E,5,FALSE)</f>
        <v xml:space="preserve">CONV_TYPE_REPLACE </v>
      </c>
      <c r="J61" t="str">
        <f t="shared" si="0"/>
        <v>Insert into UFMT_CONV_RULE (CONV_KEY, RULE_NUM, SRC_VALUE, DEST_VALUE, NEXT_KEY,  IS_DEFAULT) Values ('20', '2', '9951', '23', '',  '0');</v>
      </c>
      <c r="K61" t="str">
        <f t="shared" si="1"/>
        <v>Update UFMT_CONV_RULE set (SRC_VALUE, DEST_VALUE, NEXT_KEY,  IS_DEFAULT) = (SELECT '9951', '23', '',  '0' FROM DUAL) where CONV_KEY = '20' AND RULE_NUM = '2';</v>
      </c>
    </row>
    <row r="62" spans="1:11" x14ac:dyDescent="0.35">
      <c r="A62">
        <v>21</v>
      </c>
      <c r="B62">
        <v>1</v>
      </c>
      <c r="C62" s="2"/>
      <c r="D62" s="2" t="s">
        <v>799</v>
      </c>
      <c r="F62">
        <v>1</v>
      </c>
      <c r="H62" t="str">
        <f>VLOOKUP(A62,UFMT_CONVERSION!$A:$E,3,FALSE)</f>
        <v>Custom Function add_two_digit_size</v>
      </c>
      <c r="I62" t="str">
        <f>VLOOKUP(A62,UFMT_CONVERSION!$A:$E,5,FALSE)</f>
        <v xml:space="preserve">CONV_TYPE_FUNCTION </v>
      </c>
      <c r="J62" t="str">
        <f t="shared" si="0"/>
        <v>Insert into UFMT_CONV_RULE (CONV_KEY, RULE_NUM, SRC_VALUE, DEST_VALUE, NEXT_KEY,  IS_DEFAULT) Values ('21', '1', '', 'add_two_digit_size', '',  '1');</v>
      </c>
      <c r="K62" t="str">
        <f t="shared" si="1"/>
        <v>Update UFMT_CONV_RULE set (SRC_VALUE, DEST_VALUE, NEXT_KEY,  IS_DEFAULT) = (SELECT '', 'add_two_digit_size', '',  '1' FROM DUAL) where CONV_KEY = '21' AND RULE_NUM = '1';</v>
      </c>
    </row>
    <row r="63" spans="1:11" x14ac:dyDescent="0.35">
      <c r="A63">
        <v>22</v>
      </c>
      <c r="B63">
        <v>1</v>
      </c>
      <c r="C63" s="2"/>
      <c r="D63" s="2" t="s">
        <v>800</v>
      </c>
      <c r="F63">
        <v>1</v>
      </c>
      <c r="H63" t="str">
        <f>VLOOKUP(A63,UFMT_CONVERSION!$A:$E,3,FALSE)</f>
        <v>Custom function get time</v>
      </c>
      <c r="I63" t="str">
        <f>VLOOKUP(A63,UFMT_CONVERSION!$A:$E,5,FALSE)</f>
        <v xml:space="preserve">CONV_TYPE_FUNCTION </v>
      </c>
      <c r="J63" t="str">
        <f t="shared" si="0"/>
        <v>Insert into UFMT_CONV_RULE (CONV_KEY, RULE_NUM, SRC_VALUE, DEST_VALUE, NEXT_KEY,  IS_DEFAULT) Values ('22', '1', '', 'get_time_for_de56', '',  '1');</v>
      </c>
      <c r="K63" t="str">
        <f t="shared" si="1"/>
        <v>Update UFMT_CONV_RULE set (SRC_VALUE, DEST_VALUE, NEXT_KEY,  IS_DEFAULT) = (SELECT '', 'get_time_for_de56', '',  '1' FROM DUAL) where CONV_KEY = '22' AND RULE_NUM = '1';</v>
      </c>
    </row>
    <row r="64" spans="1:11" x14ac:dyDescent="0.35">
      <c r="A64">
        <v>23</v>
      </c>
      <c r="B64">
        <v>1</v>
      </c>
      <c r="C64" s="2"/>
      <c r="D64" s="2" t="s">
        <v>801</v>
      </c>
      <c r="F64">
        <v>1</v>
      </c>
      <c r="H64" t="str">
        <f>VLOOKUP(A64,UFMT_CONVERSION!$A:$E,3,FALSE)</f>
        <v>Cut track2 ; etc.</v>
      </c>
      <c r="I64" t="str">
        <f>VLOOKUP(A64,UFMT_CONVERSION!$A:$E,5,FALSE)</f>
        <v xml:space="preserve">CONV_TYPE_TEMPLATE </v>
      </c>
      <c r="J64" t="str">
        <f t="shared" si="0"/>
        <v>Insert into UFMT_CONV_RULE (CONV_KEY, RULE_NUM, SRC_VALUE, DEST_VALUE, NEXT_KEY,  IS_DEFAULT) Values ('23', '1', '', '{37:L:1:0}', '',  '1');</v>
      </c>
      <c r="K64" t="str">
        <f t="shared" si="1"/>
        <v>Update UFMT_CONV_RULE set (SRC_VALUE, DEST_VALUE, NEXT_KEY,  IS_DEFAULT) = (SELECT '', '{37:L:1:0}', '',  '1' FROM DUAL) where CONV_KEY = '23' AND RULE_NUM = '1';</v>
      </c>
    </row>
    <row r="65" spans="1:11" x14ac:dyDescent="0.35">
      <c r="A65">
        <v>24</v>
      </c>
      <c r="B65">
        <v>1</v>
      </c>
      <c r="C65" s="2"/>
      <c r="D65" s="2" t="s">
        <v>802</v>
      </c>
      <c r="F65">
        <v>1</v>
      </c>
      <c r="H65" t="str">
        <f>VLOOKUP(A65,UFMT_CONVERSION!$A:$E,3,FALSE)</f>
        <v>Get balance currency from DE48</v>
      </c>
      <c r="I65" t="str">
        <f>VLOOKUP(A65,UFMT_CONVERSION!$A:$E,5,FALSE)</f>
        <v xml:space="preserve">CONV_TYPE_TEMPLATE </v>
      </c>
      <c r="J65" t="str">
        <f t="shared" si="0"/>
        <v>Insert into UFMT_CONV_RULE (CONV_KEY, RULE_NUM, SRC_VALUE, DEST_VALUE, NEXT_KEY,  IS_DEFAULT) Values ('24', '1', '', '{3:L:51}', '',  '1');</v>
      </c>
      <c r="K65" t="str">
        <f t="shared" si="1"/>
        <v>Update UFMT_CONV_RULE set (SRC_VALUE, DEST_VALUE, NEXT_KEY,  IS_DEFAULT) = (SELECT '', '{3:L:51}', '',  '1' FROM DUAL) where CONV_KEY = '24' AND RULE_NUM = '1';</v>
      </c>
    </row>
    <row r="66" spans="1:11" x14ac:dyDescent="0.35">
      <c r="A66">
        <v>25</v>
      </c>
      <c r="B66">
        <v>1</v>
      </c>
      <c r="C66" s="2"/>
      <c r="D66" s="2" t="s">
        <v>803</v>
      </c>
      <c r="F66">
        <v>1</v>
      </c>
      <c r="H66" t="str">
        <f>VLOOKUP(A66,UFMT_CONVERSION!$A:$E,3,FALSE)</f>
        <v>Custom function setup_de37_yddd</v>
      </c>
      <c r="I66" t="str">
        <f>VLOOKUP(A66,UFMT_CONVERSION!$A:$E,5,FALSE)</f>
        <v xml:space="preserve">CONV_TYPE_FUNCTION </v>
      </c>
      <c r="J66" t="str">
        <f t="shared" si="0"/>
        <v>Insert into UFMT_CONV_RULE (CONV_KEY, RULE_NUM, SRC_VALUE, DEST_VALUE, NEXT_KEY,  IS_DEFAULT) Values ('25', '1', '', 'setup_de37_yddd', '',  '1');</v>
      </c>
      <c r="K66" t="str">
        <f t="shared" si="1"/>
        <v>Update UFMT_CONV_RULE set (SRC_VALUE, DEST_VALUE, NEXT_KEY,  IS_DEFAULT) = (SELECT '', 'setup_de37_yddd', '',  '1' FROM DUAL) where CONV_KEY = '25' AND RULE_NUM = '1';</v>
      </c>
    </row>
    <row r="67" spans="1:11" x14ac:dyDescent="0.35">
      <c r="A67">
        <v>27</v>
      </c>
      <c r="B67">
        <v>1</v>
      </c>
      <c r="C67" s="2" t="s">
        <v>787</v>
      </c>
      <c r="D67" s="2" t="s">
        <v>132</v>
      </c>
      <c r="F67">
        <v>0</v>
      </c>
      <c r="H67" t="str">
        <f>VLOOKUP(A67,UFMT_CONVERSION!$A:$E,3,FALSE)</f>
        <v>Processing code Flexcube</v>
      </c>
      <c r="I67" t="str">
        <f>VLOOKUP(A67,UFMT_CONVERSION!$A:$E,5,FALSE)</f>
        <v xml:space="preserve">CONV_TYPE_REPLACE </v>
      </c>
      <c r="J67" t="str">
        <f t="shared" si="0"/>
        <v>Insert into UFMT_CONV_RULE (CONV_KEY, RULE_NUM, SRC_VALUE, DEST_VALUE, NEXT_KEY,  IS_DEFAULT) Values ('27', '1', '774', '00', '',  '0');</v>
      </c>
      <c r="K67" t="str">
        <f t="shared" si="1"/>
        <v>Update UFMT_CONV_RULE set (SRC_VALUE, DEST_VALUE, NEXT_KEY,  IS_DEFAULT) = (SELECT '774', '00', '',  '0' FROM DUAL) where CONV_KEY = '27' AND RULE_NUM = '1';</v>
      </c>
    </row>
    <row r="68" spans="1:11" x14ac:dyDescent="0.35">
      <c r="A68">
        <v>27</v>
      </c>
      <c r="B68">
        <v>2</v>
      </c>
      <c r="C68" s="2" t="s">
        <v>284</v>
      </c>
      <c r="D68" s="2" t="s">
        <v>797</v>
      </c>
      <c r="F68">
        <v>0</v>
      </c>
      <c r="H68" t="str">
        <f>VLOOKUP(A68,UFMT_CONVERSION!$A:$E,3,FALSE)</f>
        <v>Processing code Flexcube</v>
      </c>
      <c r="I68" t="str">
        <f>VLOOKUP(A68,UFMT_CONVERSION!$A:$E,5,FALSE)</f>
        <v xml:space="preserve">CONV_TYPE_REPLACE </v>
      </c>
      <c r="J68" t="str">
        <f t="shared" ref="J68:J131" si="2">"Insert into UFMT_CONV_RULE (CONV_KEY, RULE_NUM, SRC_VALUE, DEST_VALUE, NEXT_KEY,  IS_DEFAULT) Values ('"&amp;A68&amp;"', '"&amp;B68&amp;"', '"&amp;C68&amp;"', '"&amp;D68&amp;"', '"&amp;E68&amp;"',  '"&amp;F68&amp;"');"</f>
        <v>Insert into UFMT_CONV_RULE (CONV_KEY, RULE_NUM, SRC_VALUE, DEST_VALUE, NEXT_KEY,  IS_DEFAULT) Values ('27', '2', '700', '01', '',  '0');</v>
      </c>
      <c r="K68" t="str">
        <f t="shared" ref="K68:K131" si="3">"Update UFMT_CONV_RULE set (SRC_VALUE, DEST_VALUE, NEXT_KEY,  IS_DEFAULT) = (SELECT '"&amp;C68&amp;"', '"&amp;D68&amp;"', '"&amp;E68&amp;"',  '"&amp;F68&amp;"' FROM DUAL) where CONV_KEY = '"&amp;A68&amp;"' AND RULE_NUM = '"&amp;B68&amp;"';"</f>
        <v>Update UFMT_CONV_RULE set (SRC_VALUE, DEST_VALUE, NEXT_KEY,  IS_DEFAULT) = (SELECT '700', '01', '',  '0' FROM DUAL) where CONV_KEY = '27' AND RULE_NUM = '2';</v>
      </c>
    </row>
    <row r="69" spans="1:11" x14ac:dyDescent="0.35">
      <c r="A69">
        <v>27</v>
      </c>
      <c r="B69">
        <v>3</v>
      </c>
      <c r="C69" s="2" t="s">
        <v>804</v>
      </c>
      <c r="D69" s="2" t="s">
        <v>763</v>
      </c>
      <c r="F69">
        <v>0</v>
      </c>
      <c r="H69" t="str">
        <f>VLOOKUP(A69,UFMT_CONVERSION!$A:$E,3,FALSE)</f>
        <v>Processing code Flexcube</v>
      </c>
      <c r="I69" t="str">
        <f>VLOOKUP(A69,UFMT_CONVERSION!$A:$E,5,FALSE)</f>
        <v xml:space="preserve">CONV_TYPE_REPLACE </v>
      </c>
      <c r="J69" t="str">
        <f t="shared" si="2"/>
        <v>Insert into UFMT_CONV_RULE (CONV_KEY, RULE_NUM, SRC_VALUE, DEST_VALUE, NEXT_KEY,  IS_DEFAULT) Values ('27', '3', '702', '30', '',  '0');</v>
      </c>
      <c r="K69" t="str">
        <f t="shared" si="3"/>
        <v>Update UFMT_CONV_RULE set (SRC_VALUE, DEST_VALUE, NEXT_KEY,  IS_DEFAULT) = (SELECT '702', '30', '',  '0' FROM DUAL) where CONV_KEY = '27' AND RULE_NUM = '3';</v>
      </c>
    </row>
    <row r="70" spans="1:11" x14ac:dyDescent="0.35">
      <c r="A70">
        <v>27</v>
      </c>
      <c r="B70">
        <v>4</v>
      </c>
      <c r="C70" s="2" t="s">
        <v>315</v>
      </c>
      <c r="D70" s="2" t="s">
        <v>309</v>
      </c>
      <c r="F70">
        <v>0</v>
      </c>
      <c r="H70" t="str">
        <f>VLOOKUP(A70,UFMT_CONVERSION!$A:$E,3,FALSE)</f>
        <v>Processing code Flexcube</v>
      </c>
      <c r="I70" t="str">
        <f>VLOOKUP(A70,UFMT_CONVERSION!$A:$E,5,FALSE)</f>
        <v xml:space="preserve">CONV_TYPE_REPLACE </v>
      </c>
      <c r="J70" t="str">
        <f t="shared" si="2"/>
        <v>Insert into UFMT_CONV_RULE (CONV_KEY, RULE_NUM, SRC_VALUE, DEST_VALUE, NEXT_KEY,  IS_DEFAULT) Values ('27', '4', '704', '38', '',  '0');</v>
      </c>
      <c r="K70" t="str">
        <f t="shared" si="3"/>
        <v>Update UFMT_CONV_RULE set (SRC_VALUE, DEST_VALUE, NEXT_KEY,  IS_DEFAULT) = (SELECT '704', '38', '',  '0' FROM DUAL) where CONV_KEY = '27' AND RULE_NUM = '4';</v>
      </c>
    </row>
    <row r="71" spans="1:11" x14ac:dyDescent="0.35">
      <c r="A71">
        <v>27</v>
      </c>
      <c r="B71">
        <v>5</v>
      </c>
      <c r="C71" s="2" t="s">
        <v>193</v>
      </c>
      <c r="D71" s="2" t="s">
        <v>805</v>
      </c>
      <c r="F71">
        <v>0</v>
      </c>
      <c r="H71" t="str">
        <f>VLOOKUP(A71,UFMT_CONVERSION!$A:$E,3,FALSE)</f>
        <v>Processing code Flexcube</v>
      </c>
      <c r="I71" t="str">
        <f>VLOOKUP(A71,UFMT_CONVERSION!$A:$E,5,FALSE)</f>
        <v xml:space="preserve">CONV_TYPE_REPLACE </v>
      </c>
      <c r="J71" t="str">
        <f t="shared" si="2"/>
        <v>Insert into UFMT_CONV_RULE (CONV_KEY, RULE_NUM, SRC_VALUE, DEST_VALUE, NEXT_KEY,  IS_DEFAULT) Values ('27', '5', '703', '40', '',  '0');</v>
      </c>
      <c r="K71" t="str">
        <f t="shared" si="3"/>
        <v>Update UFMT_CONV_RULE set (SRC_VALUE, DEST_VALUE, NEXT_KEY,  IS_DEFAULT) = (SELECT '703', '40', '',  '0' FROM DUAL) where CONV_KEY = '27' AND RULE_NUM = '5';</v>
      </c>
    </row>
    <row r="72" spans="1:11" x14ac:dyDescent="0.35">
      <c r="A72">
        <v>27</v>
      </c>
      <c r="B72">
        <v>6</v>
      </c>
      <c r="C72" s="2" t="s">
        <v>806</v>
      </c>
      <c r="D72" s="2" t="s">
        <v>132</v>
      </c>
      <c r="F72">
        <v>0</v>
      </c>
      <c r="H72" t="str">
        <f>VLOOKUP(A72,UFMT_CONVERSION!$A:$E,3,FALSE)</f>
        <v>Processing code Flexcube</v>
      </c>
      <c r="I72" t="str">
        <f>VLOOKUP(A72,UFMT_CONVERSION!$A:$E,5,FALSE)</f>
        <v xml:space="preserve">CONV_TYPE_REPLACE </v>
      </c>
      <c r="J72" t="str">
        <f t="shared" si="2"/>
        <v>Insert into UFMT_CONV_RULE (CONV_KEY, RULE_NUM, SRC_VALUE, DEST_VALUE, NEXT_KEY,  IS_DEFAULT) Values ('27', '6', '680', '00', '',  '0');</v>
      </c>
      <c r="K72" t="str">
        <f t="shared" si="3"/>
        <v>Update UFMT_CONV_RULE set (SRC_VALUE, DEST_VALUE, NEXT_KEY,  IS_DEFAULT) = (SELECT '680', '00', '',  '0' FROM DUAL) where CONV_KEY = '27' AND RULE_NUM = '6';</v>
      </c>
    </row>
    <row r="73" spans="1:11" x14ac:dyDescent="0.35">
      <c r="A73">
        <v>27</v>
      </c>
      <c r="B73">
        <v>7</v>
      </c>
      <c r="C73" s="2" t="s">
        <v>788</v>
      </c>
      <c r="D73" s="2" t="s">
        <v>797</v>
      </c>
      <c r="F73">
        <v>0</v>
      </c>
      <c r="H73" t="str">
        <f>VLOOKUP(A73,UFMT_CONVERSION!$A:$E,3,FALSE)</f>
        <v>Processing code Flexcube</v>
      </c>
      <c r="I73" t="str">
        <f>VLOOKUP(A73,UFMT_CONVERSION!$A:$E,5,FALSE)</f>
        <v xml:space="preserve">CONV_TYPE_REPLACE </v>
      </c>
      <c r="J73" t="str">
        <f t="shared" si="2"/>
        <v>Insert into UFMT_CONV_RULE (CONV_KEY, RULE_NUM, SRC_VALUE, DEST_VALUE, NEXT_KEY,  IS_DEFAULT) Values ('27', '7', '777', '01', '',  '0');</v>
      </c>
      <c r="K73" t="str">
        <f t="shared" si="3"/>
        <v>Update UFMT_CONV_RULE set (SRC_VALUE, DEST_VALUE, NEXT_KEY,  IS_DEFAULT) = (SELECT '777', '01', '',  '0' FROM DUAL) where CONV_KEY = '27' AND RULE_NUM = '7';</v>
      </c>
    </row>
    <row r="74" spans="1:11" x14ac:dyDescent="0.35">
      <c r="A74">
        <v>28</v>
      </c>
      <c r="B74">
        <v>1</v>
      </c>
      <c r="C74" s="2" t="s">
        <v>423</v>
      </c>
      <c r="D74" s="2" t="s">
        <v>807</v>
      </c>
      <c r="F74">
        <v>1</v>
      </c>
      <c r="H74" t="str">
        <f>VLOOKUP(A74,UFMT_CONVERSION!$A:$E,3,FALSE)</f>
        <v>Flexcube Private data DE60</v>
      </c>
      <c r="I74" t="str">
        <f>VLOOKUP(A74,UFMT_CONVERSION!$A:$E,5,FALSE)</f>
        <v xml:space="preserve">CONV_TYPE_REPLACE </v>
      </c>
      <c r="J74" t="str">
        <f t="shared" si="2"/>
        <v>Insert into UFMT_CONV_RULE (CONV_KEY, RULE_NUM, SRC_VALUE, DEST_VALUE, NEXT_KEY,  IS_DEFAULT) Values ('28', '1', '1001', 'ONUS', '',  '1');</v>
      </c>
      <c r="K74" t="str">
        <f t="shared" si="3"/>
        <v>Update UFMT_CONV_RULE set (SRC_VALUE, DEST_VALUE, NEXT_KEY,  IS_DEFAULT) = (SELECT '1001', 'ONUS', '',  '1' FROM DUAL) where CONV_KEY = '28' AND RULE_NUM = '1';</v>
      </c>
    </row>
    <row r="75" spans="1:11" x14ac:dyDescent="0.35">
      <c r="A75">
        <v>28</v>
      </c>
      <c r="B75">
        <v>2</v>
      </c>
      <c r="C75" s="2" t="s">
        <v>796</v>
      </c>
      <c r="D75" s="2" t="s">
        <v>808</v>
      </c>
      <c r="F75">
        <v>0</v>
      </c>
      <c r="H75" t="str">
        <f>VLOOKUP(A75,UFMT_CONVERSION!$A:$E,3,FALSE)</f>
        <v>Flexcube Private data DE60</v>
      </c>
      <c r="I75" t="str">
        <f>VLOOKUP(A75,UFMT_CONVERSION!$A:$E,5,FALSE)</f>
        <v xml:space="preserve">CONV_TYPE_REPLACE </v>
      </c>
      <c r="J75" t="str">
        <f t="shared" si="2"/>
        <v>Insert into UFMT_CONV_RULE (CONV_KEY, RULE_NUM, SRC_VALUE, DEST_VALUE, NEXT_KEY,  IS_DEFAULT) Values ('28', '2', '9997', 'BKNT', '',  '0');</v>
      </c>
      <c r="K75" t="str">
        <f t="shared" si="3"/>
        <v>Update UFMT_CONV_RULE set (SRC_VALUE, DEST_VALUE, NEXT_KEY,  IS_DEFAULT) = (SELECT '9997', 'BKNT', '',  '0' FROM DUAL) where CONV_KEY = '28' AND RULE_NUM = '2';</v>
      </c>
    </row>
    <row r="76" spans="1:11" x14ac:dyDescent="0.35">
      <c r="A76">
        <v>29</v>
      </c>
      <c r="B76">
        <v>1</v>
      </c>
      <c r="C76" s="2"/>
      <c r="D76" s="2" t="s">
        <v>809</v>
      </c>
      <c r="F76">
        <v>1</v>
      </c>
      <c r="H76" t="str">
        <f>VLOOKUP(A76,UFMT_CONVERSION!$A:$E,3,FALSE)</f>
        <v>Custom Function setup_DE28</v>
      </c>
      <c r="I76" t="str">
        <f>VLOOKUP(A76,UFMT_CONVERSION!$A:$E,5,FALSE)</f>
        <v xml:space="preserve">CONV_TYPE_FUNCTION </v>
      </c>
      <c r="J76" t="str">
        <f t="shared" si="2"/>
        <v>Insert into UFMT_CONV_RULE (CONV_KEY, RULE_NUM, SRC_VALUE, DEST_VALUE, NEXT_KEY,  IS_DEFAULT) Values ('29', '1', '', 'set_fee_DE28', '',  '1');</v>
      </c>
      <c r="K76" t="str">
        <f t="shared" si="3"/>
        <v>Update UFMT_CONV_RULE set (SRC_VALUE, DEST_VALUE, NEXT_KEY,  IS_DEFAULT) = (SELECT '', 'set_fee_DE28', '',  '1' FROM DUAL) where CONV_KEY = '29' AND RULE_NUM = '1';</v>
      </c>
    </row>
    <row r="77" spans="1:11" x14ac:dyDescent="0.35">
      <c r="A77">
        <v>30</v>
      </c>
      <c r="B77">
        <v>1</v>
      </c>
      <c r="C77" s="2"/>
      <c r="D77" s="2" t="s">
        <v>810</v>
      </c>
      <c r="F77">
        <v>1</v>
      </c>
      <c r="H77" t="str">
        <f>VLOOKUP(A77,UFMT_CONVERSION!$A:$E,3,FALSE)</f>
        <v>Custom Function get_balance_DE54</v>
      </c>
      <c r="I77" t="str">
        <f>VLOOKUP(A77,UFMT_CONVERSION!$A:$E,5,FALSE)</f>
        <v xml:space="preserve">CONV_TYPE_FUNCTION </v>
      </c>
      <c r="J77" t="str">
        <f t="shared" si="2"/>
        <v>Insert into UFMT_CONV_RULE (CONV_KEY, RULE_NUM, SRC_VALUE, DEST_VALUE, NEXT_KEY,  IS_DEFAULT) Values ('30', '1', '', 'get_balance_DE54', '',  '1');</v>
      </c>
      <c r="K77" t="str">
        <f t="shared" si="3"/>
        <v>Update UFMT_CONV_RULE set (SRC_VALUE, DEST_VALUE, NEXT_KEY,  IS_DEFAULT) = (SELECT '', 'get_balance_DE54', '',  '1' FROM DUAL) where CONV_KEY = '30' AND RULE_NUM = '1';</v>
      </c>
    </row>
    <row r="78" spans="1:11" x14ac:dyDescent="0.35">
      <c r="A78">
        <v>31</v>
      </c>
      <c r="B78">
        <v>1</v>
      </c>
      <c r="C78" s="2"/>
      <c r="D78" s="2" t="s">
        <v>811</v>
      </c>
      <c r="F78">
        <v>1</v>
      </c>
      <c r="H78" t="str">
        <f>VLOOKUP(A78,UFMT_CONVERSION!$A:$E,3,FALSE)</f>
        <v>Custom Function process_mini_stmt</v>
      </c>
      <c r="I78" t="str">
        <f>VLOOKUP(A78,UFMT_CONVERSION!$A:$E,5,FALSE)</f>
        <v xml:space="preserve">CONV_TYPE_FUNCTION </v>
      </c>
      <c r="J78" t="str">
        <f t="shared" si="2"/>
        <v>Insert into UFMT_CONV_RULE (CONV_KEY, RULE_NUM, SRC_VALUE, DEST_VALUE, NEXT_KEY,  IS_DEFAULT) Values ('31', '1', '', 'process_DE125_ACL_mimistatement', '',  '1');</v>
      </c>
      <c r="K78" t="str">
        <f t="shared" si="3"/>
        <v>Update UFMT_CONV_RULE set (SRC_VALUE, DEST_VALUE, NEXT_KEY,  IS_DEFAULT) = (SELECT '', 'process_DE125_ACL_mimistatement', '',  '1' FROM DUAL) where CONV_KEY = '31' AND RULE_NUM = '1';</v>
      </c>
    </row>
    <row r="79" spans="1:11" x14ac:dyDescent="0.35">
      <c r="A79">
        <v>32</v>
      </c>
      <c r="B79">
        <v>1</v>
      </c>
      <c r="C79" s="2"/>
      <c r="D79" s="2" t="s">
        <v>812</v>
      </c>
      <c r="F79">
        <v>1</v>
      </c>
      <c r="H79" t="str">
        <f>VLOOKUP(A79,UFMT_CONVERSION!$A:$E,3,FALSE)</f>
        <v>Custom Function set_network_code_DE67</v>
      </c>
      <c r="I79" t="str">
        <f>VLOOKUP(A79,UFMT_CONVERSION!$A:$E,5,FALSE)</f>
        <v xml:space="preserve">CONV_TYPE_FUNCTION </v>
      </c>
      <c r="J79" t="str">
        <f t="shared" si="2"/>
        <v>Insert into UFMT_CONV_RULE (CONV_KEY, RULE_NUM, SRC_VALUE, DEST_VALUE, NEXT_KEY,  IS_DEFAULT) Values ('32', '1', '', 'set_network_code_DE67', '',  '1');</v>
      </c>
      <c r="K79" t="str">
        <f t="shared" si="3"/>
        <v>Update UFMT_CONV_RULE set (SRC_VALUE, DEST_VALUE, NEXT_KEY,  IS_DEFAULT) = (SELECT '', 'set_network_code_DE67', '',  '1' FROM DUAL) where CONV_KEY = '32' AND RULE_NUM = '1';</v>
      </c>
    </row>
    <row r="80" spans="1:11" x14ac:dyDescent="0.35">
      <c r="A80">
        <v>33</v>
      </c>
      <c r="B80">
        <v>1</v>
      </c>
      <c r="C80" s="2" t="s">
        <v>254</v>
      </c>
      <c r="D80" s="2" t="s">
        <v>774</v>
      </c>
      <c r="F80">
        <v>0</v>
      </c>
      <c r="H80" t="str">
        <f>VLOOKUP(A80,UFMT_CONVERSION!$A:$E,3,FALSE)</f>
        <v>iBSM F39-&gt;SV RESP</v>
      </c>
      <c r="I80" t="str">
        <f>VLOOKUP(A80,UFMT_CONVERSION!$A:$E,5,FALSE)</f>
        <v xml:space="preserve">CONV_TYPE_REPLACE </v>
      </c>
      <c r="J80" t="str">
        <f t="shared" si="2"/>
        <v>Insert into UFMT_CONV_RULE (CONV_KEY, RULE_NUM, SRC_VALUE, DEST_VALUE, NEXT_KEY,  IS_DEFAULT) Values ('33', '1', '0', '-1', '',  '0');</v>
      </c>
      <c r="K80" t="str">
        <f t="shared" si="3"/>
        <v>Update UFMT_CONV_RULE set (SRC_VALUE, DEST_VALUE, NEXT_KEY,  IS_DEFAULT) = (SELECT '0', '-1', '',  '0' FROM DUAL) where CONV_KEY = '33' AND RULE_NUM = '1';</v>
      </c>
    </row>
    <row r="81" spans="1:11" x14ac:dyDescent="0.35">
      <c r="A81">
        <v>33</v>
      </c>
      <c r="B81">
        <v>2</v>
      </c>
      <c r="C81" s="2" t="s">
        <v>813</v>
      </c>
      <c r="D81" s="2" t="s">
        <v>814</v>
      </c>
      <c r="F81">
        <v>0</v>
      </c>
      <c r="H81" t="str">
        <f>VLOOKUP(A81,UFMT_CONVERSION!$A:$E,3,FALSE)</f>
        <v>iBSM F39-&gt;SV RESP</v>
      </c>
      <c r="I81" t="str">
        <f>VLOOKUP(A81,UFMT_CONVERSION!$A:$E,5,FALSE)</f>
        <v xml:space="preserve">CONV_TYPE_REPLACE </v>
      </c>
      <c r="J81" t="str">
        <f t="shared" si="2"/>
        <v>Insert into UFMT_CONV_RULE (CONV_KEY, RULE_NUM, SRC_VALUE, DEST_VALUE, NEXT_KEY,  IS_DEFAULT) Values ('33', '2', '05', '827', '',  '0');</v>
      </c>
      <c r="K81" t="str">
        <f t="shared" si="3"/>
        <v>Update UFMT_CONV_RULE set (SRC_VALUE, DEST_VALUE, NEXT_KEY,  IS_DEFAULT) = (SELECT '05', '827', '',  '0' FROM DUAL) where CONV_KEY = '33' AND RULE_NUM = '2';</v>
      </c>
    </row>
    <row r="82" spans="1:11" x14ac:dyDescent="0.35">
      <c r="A82">
        <v>33</v>
      </c>
      <c r="B82">
        <v>3</v>
      </c>
      <c r="C82" s="2" t="s">
        <v>815</v>
      </c>
      <c r="D82" s="2" t="s">
        <v>816</v>
      </c>
      <c r="F82">
        <v>0</v>
      </c>
      <c r="H82" t="str">
        <f>VLOOKUP(A82,UFMT_CONVERSION!$A:$E,3,FALSE)</f>
        <v>iBSM F39-&gt;SV RESP</v>
      </c>
      <c r="I82" t="str">
        <f>VLOOKUP(A82,UFMT_CONVERSION!$A:$E,5,FALSE)</f>
        <v xml:space="preserve">CONV_TYPE_REPLACE </v>
      </c>
      <c r="J82" t="str">
        <f t="shared" si="2"/>
        <v>Insert into UFMT_CONV_RULE (CONV_KEY, RULE_NUM, SRC_VALUE, DEST_VALUE, NEXT_KEY,  IS_DEFAULT) Values ('33', '3', '06', '806', '',  '0');</v>
      </c>
      <c r="K82" t="str">
        <f t="shared" si="3"/>
        <v>Update UFMT_CONV_RULE set (SRC_VALUE, DEST_VALUE, NEXT_KEY,  IS_DEFAULT) = (SELECT '06', '806', '',  '0' FROM DUAL) where CONV_KEY = '33' AND RULE_NUM = '3';</v>
      </c>
    </row>
    <row r="83" spans="1:11" x14ac:dyDescent="0.35">
      <c r="A83">
        <v>33</v>
      </c>
      <c r="B83">
        <v>4</v>
      </c>
      <c r="C83" s="2" t="s">
        <v>817</v>
      </c>
      <c r="D83" s="2" t="s">
        <v>818</v>
      </c>
      <c r="F83">
        <v>0</v>
      </c>
      <c r="H83" t="str">
        <f>VLOOKUP(A83,UFMT_CONVERSION!$A:$E,3,FALSE)</f>
        <v>iBSM F39-&gt;SV RESP</v>
      </c>
      <c r="I83" t="str">
        <f>VLOOKUP(A83,UFMT_CONVERSION!$A:$E,5,FALSE)</f>
        <v xml:space="preserve">CONV_TYPE_REPLACE </v>
      </c>
      <c r="J83" t="str">
        <f t="shared" si="2"/>
        <v>Insert into UFMT_CONV_RULE (CONV_KEY, RULE_NUM, SRC_VALUE, DEST_VALUE, NEXT_KEY,  IS_DEFAULT) Values ('33', '4', '08', '844', '',  '0');</v>
      </c>
      <c r="K83" t="str">
        <f t="shared" si="3"/>
        <v>Update UFMT_CONV_RULE set (SRC_VALUE, DEST_VALUE, NEXT_KEY,  IS_DEFAULT) = (SELECT '08', '844', '',  '0' FROM DUAL) where CONV_KEY = '33' AND RULE_NUM = '4';</v>
      </c>
    </row>
    <row r="84" spans="1:11" x14ac:dyDescent="0.35">
      <c r="A84">
        <v>33</v>
      </c>
      <c r="B84">
        <v>5</v>
      </c>
      <c r="C84" s="2" t="s">
        <v>378</v>
      </c>
      <c r="D84" s="2" t="s">
        <v>819</v>
      </c>
      <c r="F84">
        <v>0</v>
      </c>
      <c r="H84" t="str">
        <f>VLOOKUP(A84,UFMT_CONVERSION!$A:$E,3,FALSE)</f>
        <v>iBSM F39-&gt;SV RESP</v>
      </c>
      <c r="I84" t="str">
        <f>VLOOKUP(A84,UFMT_CONVERSION!$A:$E,5,FALSE)</f>
        <v xml:space="preserve">CONV_TYPE_REPLACE </v>
      </c>
      <c r="J84" t="str">
        <f t="shared" si="2"/>
        <v>Insert into UFMT_CONV_RULE (CONV_KEY, RULE_NUM, SRC_VALUE, DEST_VALUE, NEXT_KEY,  IS_DEFAULT) Values ('33', '5', '13', '903', '',  '0');</v>
      </c>
      <c r="K84" t="str">
        <f t="shared" si="3"/>
        <v>Update UFMT_CONV_RULE set (SRC_VALUE, DEST_VALUE, NEXT_KEY,  IS_DEFAULT) = (SELECT '13', '903', '',  '0' FROM DUAL) where CONV_KEY = '33' AND RULE_NUM = '5';</v>
      </c>
    </row>
    <row r="85" spans="1:11" x14ac:dyDescent="0.35">
      <c r="A85">
        <v>33</v>
      </c>
      <c r="B85">
        <v>6</v>
      </c>
      <c r="C85" s="2" t="s">
        <v>304</v>
      </c>
      <c r="D85" s="2" t="s">
        <v>814</v>
      </c>
      <c r="F85">
        <v>1</v>
      </c>
      <c r="H85" t="str">
        <f>VLOOKUP(A85,UFMT_CONVERSION!$A:$E,3,FALSE)</f>
        <v>iBSM F39-&gt;SV RESP</v>
      </c>
      <c r="I85" t="str">
        <f>VLOOKUP(A85,UFMT_CONVERSION!$A:$E,5,FALSE)</f>
        <v xml:space="preserve">CONV_TYPE_REPLACE </v>
      </c>
      <c r="J85" t="str">
        <f t="shared" si="2"/>
        <v>Insert into UFMT_CONV_RULE (CONV_KEY, RULE_NUM, SRC_VALUE, DEST_VALUE, NEXT_KEY,  IS_DEFAULT) Values ('33', '6', '17', '827', '',  '1');</v>
      </c>
      <c r="K85" t="str">
        <f t="shared" si="3"/>
        <v>Update UFMT_CONV_RULE set (SRC_VALUE, DEST_VALUE, NEXT_KEY,  IS_DEFAULT) = (SELECT '17', '827', '',  '1' FROM DUAL) where CONV_KEY = '33' AND RULE_NUM = '6';</v>
      </c>
    </row>
    <row r="86" spans="1:11" x14ac:dyDescent="0.35">
      <c r="A86">
        <v>33</v>
      </c>
      <c r="B86">
        <v>7</v>
      </c>
      <c r="C86" s="2" t="s">
        <v>502</v>
      </c>
      <c r="D86" s="2" t="s">
        <v>820</v>
      </c>
      <c r="F86">
        <v>0</v>
      </c>
      <c r="H86" t="str">
        <f>VLOOKUP(A86,UFMT_CONVERSION!$A:$E,3,FALSE)</f>
        <v>iBSM F39-&gt;SV RESP</v>
      </c>
      <c r="I86" t="str">
        <f>VLOOKUP(A86,UFMT_CONVERSION!$A:$E,5,FALSE)</f>
        <v xml:space="preserve">CONV_TYPE_REPLACE </v>
      </c>
      <c r="J86" t="str">
        <f t="shared" si="2"/>
        <v>Insert into UFMT_CONV_RULE (CONV_KEY, RULE_NUM, SRC_VALUE, DEST_VALUE, NEXT_KEY,  IS_DEFAULT) Values ('33', '7', '19', '807', '',  '0');</v>
      </c>
      <c r="K86" t="str">
        <f t="shared" si="3"/>
        <v>Update UFMT_CONV_RULE set (SRC_VALUE, DEST_VALUE, NEXT_KEY,  IS_DEFAULT) = (SELECT '19', '807', '',  '0' FROM DUAL) where CONV_KEY = '33' AND RULE_NUM = '7';</v>
      </c>
    </row>
    <row r="87" spans="1:11" x14ac:dyDescent="0.35">
      <c r="A87">
        <v>33</v>
      </c>
      <c r="B87">
        <v>8</v>
      </c>
      <c r="C87" s="2" t="s">
        <v>763</v>
      </c>
      <c r="D87" s="2" t="s">
        <v>821</v>
      </c>
      <c r="F87">
        <v>0</v>
      </c>
      <c r="H87" t="str">
        <f>VLOOKUP(A87,UFMT_CONVERSION!$A:$E,3,FALSE)</f>
        <v>iBSM F39-&gt;SV RESP</v>
      </c>
      <c r="I87" t="str">
        <f>VLOOKUP(A87,UFMT_CONVERSION!$A:$E,5,FALSE)</f>
        <v xml:space="preserve">CONV_TYPE_REPLACE </v>
      </c>
      <c r="J87" t="str">
        <f t="shared" si="2"/>
        <v>Insert into UFMT_CONV_RULE (CONV_KEY, RULE_NUM, SRC_VALUE, DEST_VALUE, NEXT_KEY,  IS_DEFAULT) Values ('33', '8', '30', '812', '',  '0');</v>
      </c>
      <c r="K87" t="str">
        <f t="shared" si="3"/>
        <v>Update UFMT_CONV_RULE set (SRC_VALUE, DEST_VALUE, NEXT_KEY,  IS_DEFAULT) = (SELECT '30', '812', '',  '0' FROM DUAL) where CONV_KEY = '33' AND RULE_NUM = '8';</v>
      </c>
    </row>
    <row r="88" spans="1:11" x14ac:dyDescent="0.35">
      <c r="A88">
        <v>33</v>
      </c>
      <c r="B88">
        <v>9</v>
      </c>
      <c r="C88" s="2" t="s">
        <v>69</v>
      </c>
      <c r="D88" s="2" t="s">
        <v>822</v>
      </c>
      <c r="F88">
        <v>0</v>
      </c>
      <c r="H88" t="str">
        <f>VLOOKUP(A88,UFMT_CONVERSION!$A:$E,3,FALSE)</f>
        <v>iBSM F39-&gt;SV RESP</v>
      </c>
      <c r="I88" t="str">
        <f>VLOOKUP(A88,UFMT_CONVERSION!$A:$E,5,FALSE)</f>
        <v xml:space="preserve">CONV_TYPE_REPLACE </v>
      </c>
      <c r="J88" t="str">
        <f t="shared" si="2"/>
        <v>Insert into UFMT_CONV_RULE (CONV_KEY, RULE_NUM, SRC_VALUE, DEST_VALUE, NEXT_KEY,  IS_DEFAULT) Values ('33', '9', '39', '804', '',  '0');</v>
      </c>
      <c r="K88" t="str">
        <f t="shared" si="3"/>
        <v>Update UFMT_CONV_RULE set (SRC_VALUE, DEST_VALUE, NEXT_KEY,  IS_DEFAULT) = (SELECT '39', '804', '',  '0' FROM DUAL) where CONV_KEY = '33' AND RULE_NUM = '9';</v>
      </c>
    </row>
    <row r="89" spans="1:11" x14ac:dyDescent="0.35">
      <c r="A89">
        <v>33</v>
      </c>
      <c r="B89">
        <v>10</v>
      </c>
      <c r="C89" s="2" t="s">
        <v>243</v>
      </c>
      <c r="D89" s="2" t="s">
        <v>777</v>
      </c>
      <c r="F89">
        <v>0</v>
      </c>
      <c r="H89" t="str">
        <f>VLOOKUP(A89,UFMT_CONVERSION!$A:$E,3,FALSE)</f>
        <v>iBSM F39-&gt;SV RESP</v>
      </c>
      <c r="I89" t="str">
        <f>VLOOKUP(A89,UFMT_CONVERSION!$A:$E,5,FALSE)</f>
        <v xml:space="preserve">CONV_TYPE_REPLACE </v>
      </c>
      <c r="J89" t="str">
        <f t="shared" si="2"/>
        <v>Insert into UFMT_CONV_RULE (CONV_KEY, RULE_NUM, SRC_VALUE, DEST_VALUE, NEXT_KEY,  IS_DEFAULT) Values ('33', '10', '51', '915', '',  '0');</v>
      </c>
      <c r="K89" t="str">
        <f t="shared" si="3"/>
        <v>Update UFMT_CONV_RULE set (SRC_VALUE, DEST_VALUE, NEXT_KEY,  IS_DEFAULT) = (SELECT '51', '915', '',  '0' FROM DUAL) where CONV_KEY = '33' AND RULE_NUM = '10';</v>
      </c>
    </row>
    <row r="90" spans="1:11" x14ac:dyDescent="0.35">
      <c r="A90">
        <v>33</v>
      </c>
      <c r="B90">
        <v>11</v>
      </c>
      <c r="C90" s="2" t="s">
        <v>88</v>
      </c>
      <c r="D90" s="2" t="s">
        <v>822</v>
      </c>
      <c r="F90">
        <v>0</v>
      </c>
      <c r="H90" t="str">
        <f>VLOOKUP(A90,UFMT_CONVERSION!$A:$E,3,FALSE)</f>
        <v>iBSM F39-&gt;SV RESP</v>
      </c>
      <c r="I90" t="str">
        <f>VLOOKUP(A90,UFMT_CONVERSION!$A:$E,5,FALSE)</f>
        <v xml:space="preserve">CONV_TYPE_REPLACE </v>
      </c>
      <c r="J90" t="str">
        <f t="shared" si="2"/>
        <v>Insert into UFMT_CONV_RULE (CONV_KEY, RULE_NUM, SRC_VALUE, DEST_VALUE, NEXT_KEY,  IS_DEFAULT) Values ('33', '11', '57', '804', '',  '0');</v>
      </c>
      <c r="K90" t="str">
        <f t="shared" si="3"/>
        <v>Update UFMT_CONV_RULE set (SRC_VALUE, DEST_VALUE, NEXT_KEY,  IS_DEFAULT) = (SELECT '57', '804', '',  '0' FROM DUAL) where CONV_KEY = '33' AND RULE_NUM = '11';</v>
      </c>
    </row>
    <row r="91" spans="1:11" x14ac:dyDescent="0.35">
      <c r="A91">
        <v>33</v>
      </c>
      <c r="B91">
        <v>12</v>
      </c>
      <c r="C91" s="2" t="s">
        <v>823</v>
      </c>
      <c r="D91" s="2" t="s">
        <v>824</v>
      </c>
      <c r="F91">
        <v>0</v>
      </c>
      <c r="H91" t="str">
        <f>VLOOKUP(A91,UFMT_CONVERSION!$A:$E,3,FALSE)</f>
        <v>iBSM F39-&gt;SV RESP</v>
      </c>
      <c r="I91" t="str">
        <f>VLOOKUP(A91,UFMT_CONVERSION!$A:$E,5,FALSE)</f>
        <v xml:space="preserve">CONV_TYPE_REPLACE </v>
      </c>
      <c r="J91" t="str">
        <f t="shared" si="2"/>
        <v>Insert into UFMT_CONV_RULE (CONV_KEY, RULE_NUM, SRC_VALUE, DEST_VALUE, NEXT_KEY,  IS_DEFAULT) Values ('33', '12', '61', '912', '',  '0');</v>
      </c>
      <c r="K91" t="str">
        <f t="shared" si="3"/>
        <v>Update UFMT_CONV_RULE set (SRC_VALUE, DEST_VALUE, NEXT_KEY,  IS_DEFAULT) = (SELECT '61', '912', '',  '0' FROM DUAL) where CONV_KEY = '33' AND RULE_NUM = '12';</v>
      </c>
    </row>
    <row r="92" spans="1:11" x14ac:dyDescent="0.35">
      <c r="A92">
        <v>33</v>
      </c>
      <c r="B92">
        <v>13</v>
      </c>
      <c r="C92" s="2" t="s">
        <v>111</v>
      </c>
      <c r="D92" s="2" t="s">
        <v>825</v>
      </c>
      <c r="F92">
        <v>0</v>
      </c>
      <c r="H92" t="str">
        <f>VLOOKUP(A92,UFMT_CONVERSION!$A:$E,3,FALSE)</f>
        <v>iBSM F39-&gt;SV RESP</v>
      </c>
      <c r="I92" t="str">
        <f>VLOOKUP(A92,UFMT_CONVERSION!$A:$E,5,FALSE)</f>
        <v xml:space="preserve">CONV_TYPE_REPLACE </v>
      </c>
      <c r="J92" t="str">
        <f t="shared" si="2"/>
        <v>Insert into UFMT_CONV_RULE (CONV_KEY, RULE_NUM, SRC_VALUE, DEST_VALUE, NEXT_KEY,  IS_DEFAULT) Values ('33', '13', '65', '814', '',  '0');</v>
      </c>
      <c r="K92" t="str">
        <f t="shared" si="3"/>
        <v>Update UFMT_CONV_RULE set (SRC_VALUE, DEST_VALUE, NEXT_KEY,  IS_DEFAULT) = (SELECT '65', '814', '',  '0' FROM DUAL) where CONV_KEY = '33' AND RULE_NUM = '13';</v>
      </c>
    </row>
    <row r="93" spans="1:11" x14ac:dyDescent="0.35">
      <c r="A93">
        <v>33</v>
      </c>
      <c r="B93">
        <v>14</v>
      </c>
      <c r="C93" s="2" t="s">
        <v>826</v>
      </c>
      <c r="D93" s="2" t="s">
        <v>827</v>
      </c>
      <c r="F93">
        <v>0</v>
      </c>
      <c r="H93" t="str">
        <f>VLOOKUP(A93,UFMT_CONVERSION!$A:$E,3,FALSE)</f>
        <v>iBSM F39-&gt;SV RESP</v>
      </c>
      <c r="I93" t="str">
        <f>VLOOKUP(A93,UFMT_CONVERSION!$A:$E,5,FALSE)</f>
        <v xml:space="preserve">CONV_TYPE_REPLACE </v>
      </c>
      <c r="J93" t="str">
        <f t="shared" si="2"/>
        <v>Insert into UFMT_CONV_RULE (CONV_KEY, RULE_NUM, SRC_VALUE, DEST_VALUE, NEXT_KEY,  IS_DEFAULT) Values ('33', '14', '68', '950', '',  '0');</v>
      </c>
      <c r="K93" t="str">
        <f t="shared" si="3"/>
        <v>Update UFMT_CONV_RULE set (SRC_VALUE, DEST_VALUE, NEXT_KEY,  IS_DEFAULT) = (SELECT '68', '950', '',  '0' FROM DUAL) where CONV_KEY = '33' AND RULE_NUM = '14';</v>
      </c>
    </row>
    <row r="94" spans="1:11" x14ac:dyDescent="0.35">
      <c r="A94">
        <v>33</v>
      </c>
      <c r="B94">
        <v>15</v>
      </c>
      <c r="C94" s="2" t="s">
        <v>828</v>
      </c>
      <c r="D94" s="2" t="s">
        <v>829</v>
      </c>
      <c r="F94">
        <v>0</v>
      </c>
      <c r="H94" t="str">
        <f>VLOOKUP(A94,UFMT_CONVERSION!$A:$E,3,FALSE)</f>
        <v>iBSM F39-&gt;SV RESP</v>
      </c>
      <c r="I94" t="str">
        <f>VLOOKUP(A94,UFMT_CONVERSION!$A:$E,5,FALSE)</f>
        <v xml:space="preserve">CONV_TYPE_REPLACE </v>
      </c>
      <c r="J94" t="str">
        <f t="shared" si="2"/>
        <v>Insert into UFMT_CONV_RULE (CONV_KEY, RULE_NUM, SRC_VALUE, DEST_VALUE, NEXT_KEY,  IS_DEFAULT) Values ('33', '15', '76', '914', '',  '0');</v>
      </c>
      <c r="K94" t="str">
        <f t="shared" si="3"/>
        <v>Update UFMT_CONV_RULE set (SRC_VALUE, DEST_VALUE, NEXT_KEY,  IS_DEFAULT) = (SELECT '76', '914', '',  '0' FROM DUAL) where CONV_KEY = '33' AND RULE_NUM = '15';</v>
      </c>
    </row>
    <row r="95" spans="1:11" x14ac:dyDescent="0.35">
      <c r="A95">
        <v>33</v>
      </c>
      <c r="B95">
        <v>16</v>
      </c>
      <c r="C95" s="2" t="s">
        <v>830</v>
      </c>
      <c r="D95" s="2" t="s">
        <v>776</v>
      </c>
      <c r="F95">
        <v>0</v>
      </c>
      <c r="H95" t="str">
        <f>VLOOKUP(A95,UFMT_CONVERSION!$A:$E,3,FALSE)</f>
        <v>iBSM F39-&gt;SV RESP</v>
      </c>
      <c r="I95" t="str">
        <f>VLOOKUP(A95,UFMT_CONVERSION!$A:$E,5,FALSE)</f>
        <v xml:space="preserve">CONV_TYPE_REPLACE </v>
      </c>
      <c r="J95" t="str">
        <f t="shared" si="2"/>
        <v>Insert into UFMT_CONV_RULE (CONV_KEY, RULE_NUM, SRC_VALUE, DEST_VALUE, NEXT_KEY,  IS_DEFAULT) Values ('33', '16', '78', '902', '',  '0');</v>
      </c>
      <c r="K95" t="str">
        <f t="shared" si="3"/>
        <v>Update UFMT_CONV_RULE set (SRC_VALUE, DEST_VALUE, NEXT_KEY,  IS_DEFAULT) = (SELECT '78', '902', '',  '0' FROM DUAL) where CONV_KEY = '33' AND RULE_NUM = '16';</v>
      </c>
    </row>
    <row r="96" spans="1:11" x14ac:dyDescent="0.35">
      <c r="A96">
        <v>33</v>
      </c>
      <c r="B96">
        <v>17</v>
      </c>
      <c r="C96" s="2" t="s">
        <v>126</v>
      </c>
      <c r="D96" s="2" t="s">
        <v>814</v>
      </c>
      <c r="F96">
        <v>0</v>
      </c>
      <c r="H96" t="str">
        <f>VLOOKUP(A96,UFMT_CONVERSION!$A:$E,3,FALSE)</f>
        <v>iBSM F39-&gt;SV RESP</v>
      </c>
      <c r="I96" t="str">
        <f>VLOOKUP(A96,UFMT_CONVERSION!$A:$E,5,FALSE)</f>
        <v xml:space="preserve">CONV_TYPE_REPLACE </v>
      </c>
      <c r="J96" t="str">
        <f t="shared" si="2"/>
        <v>Insert into UFMT_CONV_RULE (CONV_KEY, RULE_NUM, SRC_VALUE, DEST_VALUE, NEXT_KEY,  IS_DEFAULT) Values ('33', '17', '84', '827', '',  '0');</v>
      </c>
      <c r="K96" t="str">
        <f t="shared" si="3"/>
        <v>Update UFMT_CONV_RULE set (SRC_VALUE, DEST_VALUE, NEXT_KEY,  IS_DEFAULT) = (SELECT '84', '827', '',  '0' FROM DUAL) where CONV_KEY = '33' AND RULE_NUM = '17';</v>
      </c>
    </row>
    <row r="97" spans="1:11" x14ac:dyDescent="0.35">
      <c r="A97">
        <v>33</v>
      </c>
      <c r="B97">
        <v>18</v>
      </c>
      <c r="C97" s="2" t="s">
        <v>286</v>
      </c>
      <c r="D97" s="2" t="s">
        <v>831</v>
      </c>
      <c r="F97">
        <v>0</v>
      </c>
      <c r="H97" t="str">
        <f>VLOOKUP(A97,UFMT_CONVERSION!$A:$E,3,FALSE)</f>
        <v>iBSM F39-&gt;SV RESP</v>
      </c>
      <c r="I97" t="str">
        <f>VLOOKUP(A97,UFMT_CONVERSION!$A:$E,5,FALSE)</f>
        <v xml:space="preserve">CONV_TYPE_REPLACE </v>
      </c>
      <c r="J97" t="str">
        <f t="shared" si="2"/>
        <v>Insert into UFMT_CONV_RULE (CONV_KEY, RULE_NUM, SRC_VALUE, DEST_VALUE, NEXT_KEY,  IS_DEFAULT) Values ('33', '18', '91', '802', '',  '0');</v>
      </c>
      <c r="K97" t="str">
        <f t="shared" si="3"/>
        <v>Update UFMT_CONV_RULE set (SRC_VALUE, DEST_VALUE, NEXT_KEY,  IS_DEFAULT) = (SELECT '91', '802', '',  '0' FROM DUAL) where CONV_KEY = '33' AND RULE_NUM = '18';</v>
      </c>
    </row>
    <row r="98" spans="1:11" x14ac:dyDescent="0.35">
      <c r="A98">
        <v>33</v>
      </c>
      <c r="B98">
        <v>19</v>
      </c>
      <c r="C98" s="2" t="s">
        <v>832</v>
      </c>
      <c r="D98" s="2" t="s">
        <v>816</v>
      </c>
      <c r="F98">
        <v>0</v>
      </c>
      <c r="H98" t="str">
        <f>VLOOKUP(A98,UFMT_CONVERSION!$A:$E,3,FALSE)</f>
        <v>iBSM F39-&gt;SV RESP</v>
      </c>
      <c r="I98" t="str">
        <f>VLOOKUP(A98,UFMT_CONVERSION!$A:$E,5,FALSE)</f>
        <v xml:space="preserve">CONV_TYPE_REPLACE </v>
      </c>
      <c r="J98" t="str">
        <f t="shared" si="2"/>
        <v>Insert into UFMT_CONV_RULE (CONV_KEY, RULE_NUM, SRC_VALUE, DEST_VALUE, NEXT_KEY,  IS_DEFAULT) Values ('33', '19', '92', '806', '',  '0');</v>
      </c>
      <c r="K98" t="str">
        <f t="shared" si="3"/>
        <v>Update UFMT_CONV_RULE set (SRC_VALUE, DEST_VALUE, NEXT_KEY,  IS_DEFAULT) = (SELECT '92', '806', '',  '0' FROM DUAL) where CONV_KEY = '33' AND RULE_NUM = '19';</v>
      </c>
    </row>
    <row r="99" spans="1:11" x14ac:dyDescent="0.35">
      <c r="A99">
        <v>33</v>
      </c>
      <c r="B99">
        <v>20</v>
      </c>
      <c r="C99" s="2" t="s">
        <v>354</v>
      </c>
      <c r="D99" s="2" t="s">
        <v>816</v>
      </c>
      <c r="F99">
        <v>0</v>
      </c>
      <c r="H99" t="str">
        <f>VLOOKUP(A99,UFMT_CONVERSION!$A:$E,3,FALSE)</f>
        <v>iBSM F39-&gt;SV RESP</v>
      </c>
      <c r="I99" t="str">
        <f>VLOOKUP(A99,UFMT_CONVERSION!$A:$E,5,FALSE)</f>
        <v xml:space="preserve">CONV_TYPE_REPLACE </v>
      </c>
      <c r="J99" t="str">
        <f t="shared" si="2"/>
        <v>Insert into UFMT_CONV_RULE (CONV_KEY, RULE_NUM, SRC_VALUE, DEST_VALUE, NEXT_KEY,  IS_DEFAULT) Values ('33', '20', '93', '806', '',  '0');</v>
      </c>
      <c r="K99" t="str">
        <f t="shared" si="3"/>
        <v>Update UFMT_CONV_RULE set (SRC_VALUE, DEST_VALUE, NEXT_KEY,  IS_DEFAULT) = (SELECT '93', '806', '',  '0' FROM DUAL) where CONV_KEY = '33' AND RULE_NUM = '20';</v>
      </c>
    </row>
    <row r="100" spans="1:11" x14ac:dyDescent="0.35">
      <c r="A100">
        <v>34</v>
      </c>
      <c r="B100">
        <v>1</v>
      </c>
      <c r="C100" s="2" t="s">
        <v>787</v>
      </c>
      <c r="D100" s="2" t="s">
        <v>132</v>
      </c>
      <c r="F100">
        <v>0</v>
      </c>
      <c r="H100" t="str">
        <f>VLOOKUP(A100,UFMT_CONVERSION!$A:$E,3,FALSE)</f>
        <v>Processing Code Flexcube BIN</v>
      </c>
      <c r="I100" t="str">
        <f>VLOOKUP(A100,UFMT_CONVERSION!$A:$E,5,FALSE)</f>
        <v xml:space="preserve">CONV_TYPE_REPLACE </v>
      </c>
      <c r="J100" t="str">
        <f t="shared" si="2"/>
        <v>Insert into UFMT_CONV_RULE (CONV_KEY, RULE_NUM, SRC_VALUE, DEST_VALUE, NEXT_KEY,  IS_DEFAULT) Values ('34', '1', '774', '00', '',  '0');</v>
      </c>
      <c r="K100" t="str">
        <f t="shared" si="3"/>
        <v>Update UFMT_CONV_RULE set (SRC_VALUE, DEST_VALUE, NEXT_KEY,  IS_DEFAULT) = (SELECT '774', '00', '',  '0' FROM DUAL) where CONV_KEY = '34' AND RULE_NUM = '1';</v>
      </c>
    </row>
    <row r="101" spans="1:11" x14ac:dyDescent="0.35">
      <c r="A101">
        <v>34</v>
      </c>
      <c r="B101">
        <v>2</v>
      </c>
      <c r="C101" s="2" t="s">
        <v>284</v>
      </c>
      <c r="D101" s="2" t="s">
        <v>797</v>
      </c>
      <c r="F101">
        <v>0</v>
      </c>
      <c r="H101" t="str">
        <f>VLOOKUP(A101,UFMT_CONVERSION!$A:$E,3,FALSE)</f>
        <v>Processing Code Flexcube BIN</v>
      </c>
      <c r="I101" t="str">
        <f>VLOOKUP(A101,UFMT_CONVERSION!$A:$E,5,FALSE)</f>
        <v xml:space="preserve">CONV_TYPE_REPLACE </v>
      </c>
      <c r="J101" t="str">
        <f t="shared" si="2"/>
        <v>Insert into UFMT_CONV_RULE (CONV_KEY, RULE_NUM, SRC_VALUE, DEST_VALUE, NEXT_KEY,  IS_DEFAULT) Values ('34', '2', '700', '01', '',  '0');</v>
      </c>
      <c r="K101" t="str">
        <f t="shared" si="3"/>
        <v>Update UFMT_CONV_RULE set (SRC_VALUE, DEST_VALUE, NEXT_KEY,  IS_DEFAULT) = (SELECT '700', '01', '',  '0' FROM DUAL) where CONV_KEY = '34' AND RULE_NUM = '2';</v>
      </c>
    </row>
    <row r="102" spans="1:11" x14ac:dyDescent="0.35">
      <c r="A102">
        <v>34</v>
      </c>
      <c r="B102">
        <v>3</v>
      </c>
      <c r="C102" s="2" t="s">
        <v>804</v>
      </c>
      <c r="D102" s="2" t="s">
        <v>833</v>
      </c>
      <c r="F102">
        <v>0</v>
      </c>
      <c r="H102" t="str">
        <f>VLOOKUP(A102,UFMT_CONVERSION!$A:$E,3,FALSE)</f>
        <v>Processing Code Flexcube BIN</v>
      </c>
      <c r="I102" t="str">
        <f>VLOOKUP(A102,UFMT_CONVERSION!$A:$E,5,FALSE)</f>
        <v xml:space="preserve">CONV_TYPE_REPLACE </v>
      </c>
      <c r="J102" t="str">
        <f t="shared" si="2"/>
        <v>Insert into UFMT_CONV_RULE (CONV_KEY, RULE_NUM, SRC_VALUE, DEST_VALUE, NEXT_KEY,  IS_DEFAULT) Values ('34', '3', '702', '31', '',  '0');</v>
      </c>
      <c r="K102" t="str">
        <f t="shared" si="3"/>
        <v>Update UFMT_CONV_RULE set (SRC_VALUE, DEST_VALUE, NEXT_KEY,  IS_DEFAULT) = (SELECT '702', '31', '',  '0' FROM DUAL) where CONV_KEY = '34' AND RULE_NUM = '3';</v>
      </c>
    </row>
    <row r="103" spans="1:11" x14ac:dyDescent="0.35">
      <c r="A103">
        <v>34</v>
      </c>
      <c r="B103">
        <v>4</v>
      </c>
      <c r="C103" s="2" t="s">
        <v>315</v>
      </c>
      <c r="D103" s="2" t="s">
        <v>309</v>
      </c>
      <c r="F103">
        <v>0</v>
      </c>
      <c r="H103" t="str">
        <f>VLOOKUP(A103,UFMT_CONVERSION!$A:$E,3,FALSE)</f>
        <v>Processing Code Flexcube BIN</v>
      </c>
      <c r="I103" t="str">
        <f>VLOOKUP(A103,UFMT_CONVERSION!$A:$E,5,FALSE)</f>
        <v xml:space="preserve">CONV_TYPE_REPLACE </v>
      </c>
      <c r="J103" t="str">
        <f t="shared" si="2"/>
        <v>Insert into UFMT_CONV_RULE (CONV_KEY, RULE_NUM, SRC_VALUE, DEST_VALUE, NEXT_KEY,  IS_DEFAULT) Values ('34', '4', '704', '38', '',  '0');</v>
      </c>
      <c r="K103" t="str">
        <f t="shared" si="3"/>
        <v>Update UFMT_CONV_RULE set (SRC_VALUE, DEST_VALUE, NEXT_KEY,  IS_DEFAULT) = (SELECT '704', '38', '',  '0' FROM DUAL) where CONV_KEY = '34' AND RULE_NUM = '4';</v>
      </c>
    </row>
    <row r="104" spans="1:11" x14ac:dyDescent="0.35">
      <c r="A104">
        <v>34</v>
      </c>
      <c r="B104">
        <v>5</v>
      </c>
      <c r="C104" s="2" t="s">
        <v>193</v>
      </c>
      <c r="D104" s="2" t="s">
        <v>805</v>
      </c>
      <c r="F104">
        <v>0</v>
      </c>
      <c r="H104" t="str">
        <f>VLOOKUP(A104,UFMT_CONVERSION!$A:$E,3,FALSE)</f>
        <v>Processing Code Flexcube BIN</v>
      </c>
      <c r="I104" t="str">
        <f>VLOOKUP(A104,UFMT_CONVERSION!$A:$E,5,FALSE)</f>
        <v xml:space="preserve">CONV_TYPE_REPLACE </v>
      </c>
      <c r="J104" t="str">
        <f t="shared" si="2"/>
        <v>Insert into UFMT_CONV_RULE (CONV_KEY, RULE_NUM, SRC_VALUE, DEST_VALUE, NEXT_KEY,  IS_DEFAULT) Values ('34', '5', '703', '40', '',  '0');</v>
      </c>
      <c r="K104" t="str">
        <f t="shared" si="3"/>
        <v>Update UFMT_CONV_RULE set (SRC_VALUE, DEST_VALUE, NEXT_KEY,  IS_DEFAULT) = (SELECT '703', '40', '',  '0' FROM DUAL) where CONV_KEY = '34' AND RULE_NUM = '5';</v>
      </c>
    </row>
    <row r="105" spans="1:11" x14ac:dyDescent="0.35">
      <c r="A105">
        <v>34</v>
      </c>
      <c r="B105">
        <v>6</v>
      </c>
      <c r="C105" s="2" t="s">
        <v>806</v>
      </c>
      <c r="D105" s="2" t="s">
        <v>132</v>
      </c>
      <c r="F105">
        <v>0</v>
      </c>
      <c r="H105" t="str">
        <f>VLOOKUP(A105,UFMT_CONVERSION!$A:$E,3,FALSE)</f>
        <v>Processing Code Flexcube BIN</v>
      </c>
      <c r="I105" t="str">
        <f>VLOOKUP(A105,UFMT_CONVERSION!$A:$E,5,FALSE)</f>
        <v xml:space="preserve">CONV_TYPE_REPLACE </v>
      </c>
      <c r="J105" t="str">
        <f t="shared" si="2"/>
        <v>Insert into UFMT_CONV_RULE (CONV_KEY, RULE_NUM, SRC_VALUE, DEST_VALUE, NEXT_KEY,  IS_DEFAULT) Values ('34', '6', '680', '00', '',  '0');</v>
      </c>
      <c r="K105" t="str">
        <f t="shared" si="3"/>
        <v>Update UFMT_CONV_RULE set (SRC_VALUE, DEST_VALUE, NEXT_KEY,  IS_DEFAULT) = (SELECT '680', '00', '',  '0' FROM DUAL) where CONV_KEY = '34' AND RULE_NUM = '6';</v>
      </c>
    </row>
    <row r="106" spans="1:11" x14ac:dyDescent="0.35">
      <c r="A106">
        <v>34</v>
      </c>
      <c r="B106">
        <v>7</v>
      </c>
      <c r="C106" s="2" t="s">
        <v>788</v>
      </c>
      <c r="D106" s="2" t="s">
        <v>797</v>
      </c>
      <c r="F106">
        <v>0</v>
      </c>
      <c r="H106" t="str">
        <f>VLOOKUP(A106,UFMT_CONVERSION!$A:$E,3,FALSE)</f>
        <v>Processing Code Flexcube BIN</v>
      </c>
      <c r="I106" t="str">
        <f>VLOOKUP(A106,UFMT_CONVERSION!$A:$E,5,FALSE)</f>
        <v xml:space="preserve">CONV_TYPE_REPLACE </v>
      </c>
      <c r="J106" t="str">
        <f t="shared" si="2"/>
        <v>Insert into UFMT_CONV_RULE (CONV_KEY, RULE_NUM, SRC_VALUE, DEST_VALUE, NEXT_KEY,  IS_DEFAULT) Values ('34', '7', '777', '01', '',  '0');</v>
      </c>
      <c r="K106" t="str">
        <f t="shared" si="3"/>
        <v>Update UFMT_CONV_RULE set (SRC_VALUE, DEST_VALUE, NEXT_KEY,  IS_DEFAULT) = (SELECT '777', '01', '',  '0' FROM DUAL) where CONV_KEY = '34' AND RULE_NUM = '7';</v>
      </c>
    </row>
    <row r="107" spans="1:11" x14ac:dyDescent="0.35">
      <c r="A107">
        <v>34</v>
      </c>
      <c r="B107">
        <v>26</v>
      </c>
      <c r="C107" s="2" t="s">
        <v>804</v>
      </c>
      <c r="D107" s="2" t="s">
        <v>833</v>
      </c>
      <c r="F107">
        <v>0</v>
      </c>
      <c r="H107" t="str">
        <f>VLOOKUP(A107,UFMT_CONVERSION!$A:$E,3,FALSE)</f>
        <v>Processing Code Flexcube BIN</v>
      </c>
      <c r="I107" t="str">
        <f>VLOOKUP(A107,UFMT_CONVERSION!$A:$E,5,FALSE)</f>
        <v xml:space="preserve">CONV_TYPE_REPLACE </v>
      </c>
      <c r="J107" t="str">
        <f t="shared" si="2"/>
        <v>Insert into UFMT_CONV_RULE (CONV_KEY, RULE_NUM, SRC_VALUE, DEST_VALUE, NEXT_KEY,  IS_DEFAULT) Values ('34', '26', '702', '31', '',  '0');</v>
      </c>
      <c r="K107" t="str">
        <f t="shared" si="3"/>
        <v>Update UFMT_CONV_RULE set (SRC_VALUE, DEST_VALUE, NEXT_KEY,  IS_DEFAULT) = (SELECT '702', '31', '',  '0' FROM DUAL) where CONV_KEY = '34' AND RULE_NUM = '26';</v>
      </c>
    </row>
    <row r="108" spans="1:11" x14ac:dyDescent="0.35">
      <c r="A108">
        <v>35</v>
      </c>
      <c r="B108">
        <v>1</v>
      </c>
      <c r="C108" s="2"/>
      <c r="D108" s="2" t="s">
        <v>834</v>
      </c>
      <c r="F108">
        <v>1</v>
      </c>
      <c r="H108" t="str">
        <f>VLOOKUP(A108,UFMT_CONVERSION!$A:$E,3,FALSE)</f>
        <v>Custom Function setup_DE116</v>
      </c>
      <c r="I108" t="str">
        <f>VLOOKUP(A108,UFMT_CONVERSION!$A:$E,5,FALSE)</f>
        <v xml:space="preserve">CONV_TYPE_FUNCTION </v>
      </c>
      <c r="J108" t="str">
        <f t="shared" si="2"/>
        <v>Insert into UFMT_CONV_RULE (CONV_KEY, RULE_NUM, SRC_VALUE, DEST_VALUE, NEXT_KEY,  IS_DEFAULT) Values ('35', '1', '', 'set_fee_DE116', '',  '1');</v>
      </c>
      <c r="K108" t="str">
        <f t="shared" si="3"/>
        <v>Update UFMT_CONV_RULE set (SRC_VALUE, DEST_VALUE, NEXT_KEY,  IS_DEFAULT) = (SELECT '', 'set_fee_DE116', '',  '1' FROM DUAL) where CONV_KEY = '35' AND RULE_NUM = '1';</v>
      </c>
    </row>
    <row r="109" spans="1:11" x14ac:dyDescent="0.35">
      <c r="A109">
        <v>36</v>
      </c>
      <c r="B109">
        <v>1</v>
      </c>
      <c r="C109" s="2"/>
      <c r="D109" s="2" t="s">
        <v>835</v>
      </c>
      <c r="F109">
        <v>1</v>
      </c>
      <c r="H109" t="str">
        <f>VLOOKUP(A109,UFMT_CONVERSION!$A:$E,3,FALSE)</f>
        <v>Custom Function set_location_DE43</v>
      </c>
      <c r="I109" t="str">
        <f>VLOOKUP(A109,UFMT_CONVERSION!$A:$E,5,FALSE)</f>
        <v xml:space="preserve">CONV_TYPE_FUNCTION </v>
      </c>
      <c r="J109" t="str">
        <f t="shared" si="2"/>
        <v>Insert into UFMT_CONV_RULE (CONV_KEY, RULE_NUM, SRC_VALUE, DEST_VALUE, NEXT_KEY,  IS_DEFAULT) Values ('36', '1', '', 'set_location_DE43', '',  '1');</v>
      </c>
      <c r="K109" t="str">
        <f t="shared" si="3"/>
        <v>Update UFMT_CONV_RULE set (SRC_VALUE, DEST_VALUE, NEXT_KEY,  IS_DEFAULT) = (SELECT '', 'set_location_DE43', '',  '1' FROM DUAL) where CONV_KEY = '36' AND RULE_NUM = '1';</v>
      </c>
    </row>
    <row r="110" spans="1:11" x14ac:dyDescent="0.35">
      <c r="A110">
        <v>37</v>
      </c>
      <c r="B110">
        <v>1</v>
      </c>
      <c r="C110" s="2"/>
      <c r="D110" s="2" t="s">
        <v>836</v>
      </c>
      <c r="F110">
        <v>1</v>
      </c>
      <c r="H110" t="str">
        <f>VLOOKUP(A110,UFMT_CONVERSION!$A:$E,3,FALSE)</f>
        <v>Custom Function format_track2</v>
      </c>
      <c r="I110" t="str">
        <f>VLOOKUP(A110,UFMT_CONVERSION!$A:$E,5,FALSE)</f>
        <v xml:space="preserve">CONV_TYPE_FUNCTION </v>
      </c>
      <c r="J110" t="str">
        <f t="shared" si="2"/>
        <v>Insert into UFMT_CONV_RULE (CONV_KEY, RULE_NUM, SRC_VALUE, DEST_VALUE, NEXT_KEY,  IS_DEFAULT) Values ('37', '1', '', 'format_track2_2', '',  '1');</v>
      </c>
      <c r="K110" t="str">
        <f t="shared" si="3"/>
        <v>Update UFMT_CONV_RULE set (SRC_VALUE, DEST_VALUE, NEXT_KEY,  IS_DEFAULT) = (SELECT '', 'format_track2_2', '',  '1' FROM DUAL) where CONV_KEY = '37' AND RULE_NUM = '1';</v>
      </c>
    </row>
    <row r="111" spans="1:11" x14ac:dyDescent="0.35">
      <c r="A111">
        <v>38</v>
      </c>
      <c r="B111">
        <v>1</v>
      </c>
      <c r="C111" s="2"/>
      <c r="D111" s="2" t="s">
        <v>837</v>
      </c>
      <c r="F111">
        <v>1</v>
      </c>
      <c r="H111" t="str">
        <f>VLOOKUP(A111,UFMT_CONVERSION!$A:$E,3,FALSE)</f>
        <v>Format value for F126</v>
      </c>
      <c r="I111" t="str">
        <f>VLOOKUP(A111,UFMT_CONVERSION!$A:$E,5,FALSE)</f>
        <v xml:space="preserve">CONV_TYPE_TEMPLATE </v>
      </c>
      <c r="J111" t="str">
        <f t="shared" si="2"/>
        <v>Insert into UFMT_CONV_RULE (CONV_KEY, RULE_NUM, SRC_VALUE, DEST_VALUE, NEXT_KEY,  IS_DEFAULT) Values ('38', '1', '', '{4:L}                ', '',  '1');</v>
      </c>
      <c r="K111" t="str">
        <f t="shared" si="3"/>
        <v>Update UFMT_CONV_RULE set (SRC_VALUE, DEST_VALUE, NEXT_KEY,  IS_DEFAULT) = (SELECT '', '{4:L}                ', '',  '1' FROM DUAL) where CONV_KEY = '38' AND RULE_NUM = '1';</v>
      </c>
    </row>
    <row r="112" spans="1:11" x14ac:dyDescent="0.35">
      <c r="A112">
        <v>39</v>
      </c>
      <c r="B112">
        <v>1</v>
      </c>
      <c r="C112" s="2"/>
      <c r="D112" s="2" t="s">
        <v>838</v>
      </c>
      <c r="F112">
        <v>1</v>
      </c>
      <c r="H112" t="str">
        <f>VLOOKUP(A112,UFMT_CONVERSION!$A:$E,3,FALSE)</f>
        <v>Get BIN from HPAN</v>
      </c>
      <c r="I112" t="str">
        <f>VLOOKUP(A112,UFMT_CONVERSION!$A:$E,5,FALSE)</f>
        <v xml:space="preserve">CONV_TYPE_TEMPLATE </v>
      </c>
      <c r="J112" t="str">
        <f t="shared" si="2"/>
        <v>Insert into UFMT_CONV_RULE (CONV_KEY, RULE_NUM, SRC_VALUE, DEST_VALUE, NEXT_KEY,  IS_DEFAULT) Values ('39', '1', '', '{6:L}', '',  '1');</v>
      </c>
      <c r="K112" t="str">
        <f t="shared" si="3"/>
        <v>Update UFMT_CONV_RULE set (SRC_VALUE, DEST_VALUE, NEXT_KEY,  IS_DEFAULT) = (SELECT '', '{6:L}', '',  '1' FROM DUAL) where CONV_KEY = '39' AND RULE_NUM = '1';</v>
      </c>
    </row>
    <row r="113" spans="1:11" x14ac:dyDescent="0.35">
      <c r="A113">
        <v>40</v>
      </c>
      <c r="B113">
        <v>1</v>
      </c>
      <c r="C113" s="2" t="s">
        <v>839</v>
      </c>
      <c r="D113" s="2" t="s">
        <v>201</v>
      </c>
      <c r="F113">
        <v>0</v>
      </c>
      <c r="H113" t="str">
        <f>VLOOKUP(A113,UFMT_CONVERSION!$A:$E,3,FALSE)</f>
        <v>BIN n currency -&gt; GL account</v>
      </c>
      <c r="I113" t="str">
        <f>VLOOKUP(A113,UFMT_CONVERSION!$A:$E,5,FALSE)</f>
        <v xml:space="preserve">CONV_TYPE_REPLACE </v>
      </c>
      <c r="J113" t="str">
        <f t="shared" si="2"/>
        <v>Insert into UFMT_CONV_RULE (CONV_KEY, RULE_NUM, SRC_VALUE, DEST_VALUE, NEXT_KEY,  IS_DEFAULT) Values ('40', '1', '472631,840', '00010799760111', '',  '0');</v>
      </c>
      <c r="K113" t="str">
        <f t="shared" si="3"/>
        <v>Update UFMT_CONV_RULE set (SRC_VALUE, DEST_VALUE, NEXT_KEY,  IS_DEFAULT) = (SELECT '472631,840', '00010799760111', '',  '0' FROM DUAL) where CONV_KEY = '40' AND RULE_NUM = '1';</v>
      </c>
    </row>
    <row r="114" spans="1:11" x14ac:dyDescent="0.35">
      <c r="A114">
        <v>41</v>
      </c>
      <c r="B114">
        <v>1</v>
      </c>
      <c r="C114" s="2" t="s">
        <v>840</v>
      </c>
      <c r="D114" s="2" t="s">
        <v>841</v>
      </c>
      <c r="F114">
        <v>0</v>
      </c>
      <c r="H114" t="str">
        <f>VLOOKUP(A114,UFMT_CONVERSION!$A:$E,3,FALSE)</f>
        <v>TT n SI n CC -&gt; GL account</v>
      </c>
      <c r="I114" t="str">
        <f>VLOOKUP(A114,UFMT_CONVERSION!$A:$E,5,FALSE)</f>
        <v xml:space="preserve">CONV_TYPE_REPLACE </v>
      </c>
      <c r="J114" t="str">
        <f t="shared" si="2"/>
        <v>Insert into UFMT_CONV_RULE (CONV_KEY, RULE_NUM, SRC_VALUE, DEST_VALUE, NEXT_KEY,  IS_DEFAULT) Values ('41', '1', '508,1001,116', '00018699800121', '',  '0');</v>
      </c>
      <c r="K114" t="str">
        <f t="shared" si="3"/>
        <v>Update UFMT_CONV_RULE set (SRC_VALUE, DEST_VALUE, NEXT_KEY,  IS_DEFAULT) = (SELECT '508,1001,116', '00018699800121', '',  '0' FROM DUAL) where CONV_KEY = '41' AND RULE_NUM = '1';</v>
      </c>
    </row>
    <row r="115" spans="1:11" x14ac:dyDescent="0.35">
      <c r="A115">
        <v>41</v>
      </c>
      <c r="B115">
        <v>2</v>
      </c>
      <c r="C115" s="2" t="s">
        <v>842</v>
      </c>
      <c r="D115" s="2" t="s">
        <v>843</v>
      </c>
      <c r="F115">
        <v>0</v>
      </c>
      <c r="H115" t="str">
        <f>VLOOKUP(A115,UFMT_CONVERSION!$A:$E,3,FALSE)</f>
        <v>TT n SI n CC -&gt; GL account</v>
      </c>
      <c r="I115" t="str">
        <f>VLOOKUP(A115,UFMT_CONVERSION!$A:$E,5,FALSE)</f>
        <v xml:space="preserve">CONV_TYPE_REPLACE </v>
      </c>
      <c r="J115" t="str">
        <f t="shared" si="2"/>
        <v>Insert into UFMT_CONV_RULE (CONV_KEY, RULE_NUM, SRC_VALUE, DEST_VALUE, NEXT_KEY,  IS_DEFAULT) Values ('41', '2', '508,1001,840', '00018699800111', '',  '0');</v>
      </c>
      <c r="K115" t="str">
        <f t="shared" si="3"/>
        <v>Update UFMT_CONV_RULE set (SRC_VALUE, DEST_VALUE, NEXT_KEY,  IS_DEFAULT) = (SELECT '508,1001,840', '00018699800111', '',  '0' FROM DUAL) where CONV_KEY = '41' AND RULE_NUM = '2';</v>
      </c>
    </row>
    <row r="116" spans="1:11" x14ac:dyDescent="0.35">
      <c r="A116">
        <v>41</v>
      </c>
      <c r="B116">
        <v>3</v>
      </c>
      <c r="C116" s="2" t="s">
        <v>844</v>
      </c>
      <c r="D116" s="2" t="s">
        <v>845</v>
      </c>
      <c r="F116">
        <v>0</v>
      </c>
      <c r="H116" t="str">
        <f>VLOOKUP(A116,UFMT_CONVERSION!$A:$E,3,FALSE)</f>
        <v>TT n SI n CC -&gt; GL account</v>
      </c>
      <c r="I116" t="str">
        <f>VLOOKUP(A116,UFMT_CONVERSION!$A:$E,5,FALSE)</f>
        <v xml:space="preserve">CONV_TYPE_REPLACE </v>
      </c>
      <c r="J116" t="str">
        <f t="shared" si="2"/>
        <v>Insert into UFMT_CONV_RULE (CONV_KEY, RULE_NUM, SRC_VALUE, DEST_VALUE, NEXT_KEY,  IS_DEFAULT) Values ('41', '3', '508,6011,840', '00010899770611', '',  '0');</v>
      </c>
      <c r="K116" t="str">
        <f t="shared" si="3"/>
        <v>Update UFMT_CONV_RULE set (SRC_VALUE, DEST_VALUE, NEXT_KEY,  IS_DEFAULT) = (SELECT '508,6011,840', '00010899770611', '',  '0' FROM DUAL) where CONV_KEY = '41' AND RULE_NUM = '3';</v>
      </c>
    </row>
    <row r="117" spans="1:11" x14ac:dyDescent="0.35">
      <c r="A117">
        <v>41</v>
      </c>
      <c r="B117">
        <v>4</v>
      </c>
      <c r="C117" s="2" t="s">
        <v>846</v>
      </c>
      <c r="D117" s="2" t="s">
        <v>845</v>
      </c>
      <c r="F117">
        <v>0</v>
      </c>
      <c r="H117" t="str">
        <f>VLOOKUP(A117,UFMT_CONVERSION!$A:$E,3,FALSE)</f>
        <v>TT n SI n CC -&gt; GL account</v>
      </c>
      <c r="I117" t="str">
        <f>VLOOKUP(A117,UFMT_CONVERSION!$A:$E,5,FALSE)</f>
        <v xml:space="preserve">CONV_TYPE_REPLACE </v>
      </c>
      <c r="J117" t="str">
        <f t="shared" si="2"/>
        <v>Insert into UFMT_CONV_RULE (CONV_KEY, RULE_NUM, SRC_VALUE, DEST_VALUE, NEXT_KEY,  IS_DEFAULT) Values ('41', '4', '508,6012,840', '00010899770611', '',  '0');</v>
      </c>
      <c r="K117" t="str">
        <f t="shared" si="3"/>
        <v>Update UFMT_CONV_RULE set (SRC_VALUE, DEST_VALUE, NEXT_KEY,  IS_DEFAULT) = (SELECT '508,6012,840', '00010899770611', '',  '0' FROM DUAL) where CONV_KEY = '41' AND RULE_NUM = '4';</v>
      </c>
    </row>
    <row r="118" spans="1:11" x14ac:dyDescent="0.35">
      <c r="A118">
        <v>41</v>
      </c>
      <c r="B118">
        <v>5</v>
      </c>
      <c r="C118" s="2" t="s">
        <v>847</v>
      </c>
      <c r="D118" s="2" t="s">
        <v>845</v>
      </c>
      <c r="F118">
        <v>0</v>
      </c>
      <c r="H118" t="str">
        <f>VLOOKUP(A118,UFMT_CONVERSION!$A:$E,3,FALSE)</f>
        <v>TT n SI n CC -&gt; GL account</v>
      </c>
      <c r="I118" t="str">
        <f>VLOOKUP(A118,UFMT_CONVERSION!$A:$E,5,FALSE)</f>
        <v xml:space="preserve">CONV_TYPE_REPLACE </v>
      </c>
      <c r="J118" t="str">
        <f t="shared" si="2"/>
        <v>Insert into UFMT_CONV_RULE (CONV_KEY, RULE_NUM, SRC_VALUE, DEST_VALUE, NEXT_KEY,  IS_DEFAULT) Values ('41', '5', '508,6013,840', '00010899770611', '',  '0');</v>
      </c>
      <c r="K118" t="str">
        <f t="shared" si="3"/>
        <v>Update UFMT_CONV_RULE set (SRC_VALUE, DEST_VALUE, NEXT_KEY,  IS_DEFAULT) = (SELECT '508,6013,840', '00010899770611', '',  '0' FROM DUAL) where CONV_KEY = '41' AND RULE_NUM = '5';</v>
      </c>
    </row>
    <row r="119" spans="1:11" x14ac:dyDescent="0.35">
      <c r="A119">
        <v>41</v>
      </c>
      <c r="B119">
        <v>6</v>
      </c>
      <c r="C119" s="2" t="s">
        <v>848</v>
      </c>
      <c r="D119" s="2" t="s">
        <v>845</v>
      </c>
      <c r="F119">
        <v>0</v>
      </c>
      <c r="H119" t="str">
        <f>VLOOKUP(A119,UFMT_CONVERSION!$A:$E,3,FALSE)</f>
        <v>TT n SI n CC -&gt; GL account</v>
      </c>
      <c r="I119" t="str">
        <f>VLOOKUP(A119,UFMT_CONVERSION!$A:$E,5,FALSE)</f>
        <v xml:space="preserve">CONV_TYPE_REPLACE </v>
      </c>
      <c r="J119" t="str">
        <f t="shared" si="2"/>
        <v>Insert into UFMT_CONV_RULE (CONV_KEY, RULE_NUM, SRC_VALUE, DEST_VALUE, NEXT_KEY,  IS_DEFAULT) Values ('41', '6', '508,6014,840', '00010899770611', '',  '0');</v>
      </c>
      <c r="K119" t="str">
        <f t="shared" si="3"/>
        <v>Update UFMT_CONV_RULE set (SRC_VALUE, DEST_VALUE, NEXT_KEY,  IS_DEFAULT) = (SELECT '508,6014,840', '00010899770611', '',  '0' FROM DUAL) where CONV_KEY = '41' AND RULE_NUM = '6';</v>
      </c>
    </row>
    <row r="120" spans="1:11" x14ac:dyDescent="0.35">
      <c r="A120">
        <v>41</v>
      </c>
      <c r="B120">
        <v>7</v>
      </c>
      <c r="C120" s="2" t="s">
        <v>849</v>
      </c>
      <c r="D120" s="2" t="s">
        <v>845</v>
      </c>
      <c r="F120">
        <v>0</v>
      </c>
      <c r="H120" t="str">
        <f>VLOOKUP(A120,UFMT_CONVERSION!$A:$E,3,FALSE)</f>
        <v>TT n SI n CC -&gt; GL account</v>
      </c>
      <c r="I120" t="str">
        <f>VLOOKUP(A120,UFMT_CONVERSION!$A:$E,5,FALSE)</f>
        <v xml:space="preserve">CONV_TYPE_REPLACE </v>
      </c>
      <c r="J120" t="str">
        <f t="shared" si="2"/>
        <v>Insert into UFMT_CONV_RULE (CONV_KEY, RULE_NUM, SRC_VALUE, DEST_VALUE, NEXT_KEY,  IS_DEFAULT) Values ('41', '7', '508,6015,840', '00010899770611', '',  '0');</v>
      </c>
      <c r="K120" t="str">
        <f t="shared" si="3"/>
        <v>Update UFMT_CONV_RULE set (SRC_VALUE, DEST_VALUE, NEXT_KEY,  IS_DEFAULT) = (SELECT '508,6015,840', '00010899770611', '',  '0' FROM DUAL) where CONV_KEY = '41' AND RULE_NUM = '7';</v>
      </c>
    </row>
    <row r="121" spans="1:11" x14ac:dyDescent="0.35">
      <c r="A121">
        <v>41</v>
      </c>
      <c r="B121">
        <v>8</v>
      </c>
      <c r="C121" s="2" t="s">
        <v>850</v>
      </c>
      <c r="D121" s="2" t="s">
        <v>845</v>
      </c>
      <c r="F121">
        <v>0</v>
      </c>
      <c r="H121" t="str">
        <f>VLOOKUP(A121,UFMT_CONVERSION!$A:$E,3,FALSE)</f>
        <v>TT n SI n CC -&gt; GL account</v>
      </c>
      <c r="I121" t="str">
        <f>VLOOKUP(A121,UFMT_CONVERSION!$A:$E,5,FALSE)</f>
        <v xml:space="preserve">CONV_TYPE_REPLACE </v>
      </c>
      <c r="J121" t="str">
        <f t="shared" si="2"/>
        <v>Insert into UFMT_CONV_RULE (CONV_KEY, RULE_NUM, SRC_VALUE, DEST_VALUE, NEXT_KEY,  IS_DEFAULT) Values ('41', '8', '508,6016,840', '00010899770611', '',  '0');</v>
      </c>
      <c r="K121" t="str">
        <f t="shared" si="3"/>
        <v>Update UFMT_CONV_RULE set (SRC_VALUE, DEST_VALUE, NEXT_KEY,  IS_DEFAULT) = (SELECT '508,6016,840', '00010899770611', '',  '0' FROM DUAL) where CONV_KEY = '41' AND RULE_NUM = '8';</v>
      </c>
    </row>
    <row r="122" spans="1:11" x14ac:dyDescent="0.35">
      <c r="A122">
        <v>41</v>
      </c>
      <c r="B122">
        <v>9</v>
      </c>
      <c r="C122" s="2" t="s">
        <v>851</v>
      </c>
      <c r="D122" s="2" t="s">
        <v>852</v>
      </c>
      <c r="F122">
        <v>0</v>
      </c>
      <c r="H122" t="str">
        <f>VLOOKUP(A122,UFMT_CONVERSION!$A:$E,3,FALSE)</f>
        <v>TT n SI n CC -&gt; GL account</v>
      </c>
      <c r="I122" t="str">
        <f>VLOOKUP(A122,UFMT_CONVERSION!$A:$E,5,FALSE)</f>
        <v xml:space="preserve">CONV_TYPE_REPLACE </v>
      </c>
      <c r="J122" t="str">
        <f t="shared" si="2"/>
        <v>Insert into UFMT_CONV_RULE (CONV_KEY, RULE_NUM, SRC_VALUE, DEST_VALUE, NEXT_KEY,  IS_DEFAULT) Values ('41', '9', '512,513,840', '00015199000011', '',  '0');</v>
      </c>
      <c r="K122" t="str">
        <f t="shared" si="3"/>
        <v>Update UFMT_CONV_RULE set (SRC_VALUE, DEST_VALUE, NEXT_KEY,  IS_DEFAULT) = (SELECT '512,513,840', '00015199000011', '',  '0' FROM DUAL) where CONV_KEY = '41' AND RULE_NUM = '9';</v>
      </c>
    </row>
    <row r="123" spans="1:11" x14ac:dyDescent="0.35">
      <c r="A123">
        <v>41</v>
      </c>
      <c r="B123">
        <v>10</v>
      </c>
      <c r="C123" s="2" t="s">
        <v>853</v>
      </c>
      <c r="D123" s="2" t="s">
        <v>854</v>
      </c>
      <c r="F123">
        <v>0</v>
      </c>
      <c r="H123" t="str">
        <f>VLOOKUP(A123,UFMT_CONVERSION!$A:$E,3,FALSE)</f>
        <v>TT n SI n CC -&gt; GL account</v>
      </c>
      <c r="I123" t="str">
        <f>VLOOKUP(A123,UFMT_CONVERSION!$A:$E,5,FALSE)</f>
        <v xml:space="preserve">CONV_TYPE_REPLACE </v>
      </c>
      <c r="J123" t="str">
        <f t="shared" si="2"/>
        <v>Insert into UFMT_CONV_RULE (CONV_KEY, RULE_NUM, SRC_VALUE, DEST_VALUE, NEXT_KEY,  IS_DEFAULT) Values ('41', '10', '508,6042,840', '00018999770311', '',  '0');</v>
      </c>
      <c r="K123" t="str">
        <f t="shared" si="3"/>
        <v>Update UFMT_CONV_RULE set (SRC_VALUE, DEST_VALUE, NEXT_KEY,  IS_DEFAULT) = (SELECT '508,6042,840', '00018999770311', '',  '0' FROM DUAL) where CONV_KEY = '41' AND RULE_NUM = '10';</v>
      </c>
    </row>
    <row r="124" spans="1:11" x14ac:dyDescent="0.35">
      <c r="A124">
        <v>41</v>
      </c>
      <c r="B124">
        <v>11</v>
      </c>
      <c r="C124" s="2" t="s">
        <v>855</v>
      </c>
      <c r="D124" s="2" t="s">
        <v>854</v>
      </c>
      <c r="F124">
        <v>0</v>
      </c>
      <c r="H124" t="str">
        <f>VLOOKUP(A124,UFMT_CONVERSION!$A:$E,3,FALSE)</f>
        <v>TT n SI n CC -&gt; GL account</v>
      </c>
      <c r="I124" t="str">
        <f>VLOOKUP(A124,UFMT_CONVERSION!$A:$E,5,FALSE)</f>
        <v xml:space="preserve">CONV_TYPE_REPLACE </v>
      </c>
      <c r="J124" t="str">
        <f t="shared" si="2"/>
        <v>Insert into UFMT_CONV_RULE (CONV_KEY, RULE_NUM, SRC_VALUE, DEST_VALUE, NEXT_KEY,  IS_DEFAULT) Values ('41', '11', '508,6041,840', '00018999770311', '',  '0');</v>
      </c>
      <c r="K124" t="str">
        <f t="shared" si="3"/>
        <v>Update UFMT_CONV_RULE set (SRC_VALUE, DEST_VALUE, NEXT_KEY,  IS_DEFAULT) = (SELECT '508,6041,840', '00018999770311', '',  '0' FROM DUAL) where CONV_KEY = '41' AND RULE_NUM = '11';</v>
      </c>
    </row>
    <row r="125" spans="1:11" x14ac:dyDescent="0.35">
      <c r="A125">
        <v>41</v>
      </c>
      <c r="B125">
        <v>12</v>
      </c>
      <c r="C125" s="2" t="s">
        <v>856</v>
      </c>
      <c r="D125" s="2" t="s">
        <v>854</v>
      </c>
      <c r="F125">
        <v>0</v>
      </c>
      <c r="H125" t="str">
        <f>VLOOKUP(A125,UFMT_CONVERSION!$A:$E,3,FALSE)</f>
        <v>TT n SI n CC -&gt; GL account</v>
      </c>
      <c r="I125" t="str">
        <f>VLOOKUP(A125,UFMT_CONVERSION!$A:$E,5,FALSE)</f>
        <v xml:space="preserve">CONV_TYPE_REPLACE </v>
      </c>
      <c r="J125" t="str">
        <f t="shared" si="2"/>
        <v>Insert into UFMT_CONV_RULE (CONV_KEY, RULE_NUM, SRC_VALUE, DEST_VALUE, NEXT_KEY,  IS_DEFAULT) Values ('41', '12', '508,6043,840', '00018999770311', '',  '0');</v>
      </c>
      <c r="K125" t="str">
        <f t="shared" si="3"/>
        <v>Update UFMT_CONV_RULE set (SRC_VALUE, DEST_VALUE, NEXT_KEY,  IS_DEFAULT) = (SELECT '508,6043,840', '00018999770311', '',  '0' FROM DUAL) where CONV_KEY = '41' AND RULE_NUM = '12';</v>
      </c>
    </row>
    <row r="126" spans="1:11" x14ac:dyDescent="0.35">
      <c r="A126">
        <v>41</v>
      </c>
      <c r="B126">
        <v>13</v>
      </c>
      <c r="C126" s="2" t="s">
        <v>857</v>
      </c>
      <c r="D126" s="2" t="s">
        <v>854</v>
      </c>
      <c r="F126">
        <v>0</v>
      </c>
      <c r="H126" t="str">
        <f>VLOOKUP(A126,UFMT_CONVERSION!$A:$E,3,FALSE)</f>
        <v>TT n SI n CC -&gt; GL account</v>
      </c>
      <c r="I126" t="str">
        <f>VLOOKUP(A126,UFMT_CONVERSION!$A:$E,5,FALSE)</f>
        <v xml:space="preserve">CONV_TYPE_REPLACE </v>
      </c>
      <c r="J126" t="str">
        <f t="shared" si="2"/>
        <v>Insert into UFMT_CONV_RULE (CONV_KEY, RULE_NUM, SRC_VALUE, DEST_VALUE, NEXT_KEY,  IS_DEFAULT) Values ('41', '13', '508,6044,840', '00018999770311', '',  '0');</v>
      </c>
      <c r="K126" t="str">
        <f t="shared" si="3"/>
        <v>Update UFMT_CONV_RULE set (SRC_VALUE, DEST_VALUE, NEXT_KEY,  IS_DEFAULT) = (SELECT '508,6044,840', '00018999770311', '',  '0' FROM DUAL) where CONV_KEY = '41' AND RULE_NUM = '13';</v>
      </c>
    </row>
    <row r="127" spans="1:11" x14ac:dyDescent="0.35">
      <c r="A127">
        <v>41</v>
      </c>
      <c r="B127">
        <v>14</v>
      </c>
      <c r="C127" s="2" t="s">
        <v>858</v>
      </c>
      <c r="D127" s="2" t="s">
        <v>854</v>
      </c>
      <c r="F127">
        <v>0</v>
      </c>
      <c r="H127" t="str">
        <f>VLOOKUP(A127,UFMT_CONVERSION!$A:$E,3,FALSE)</f>
        <v>TT n SI n CC -&gt; GL account</v>
      </c>
      <c r="I127" t="str">
        <f>VLOOKUP(A127,UFMT_CONVERSION!$A:$E,5,FALSE)</f>
        <v xml:space="preserve">CONV_TYPE_REPLACE </v>
      </c>
      <c r="J127" t="str">
        <f t="shared" si="2"/>
        <v>Insert into UFMT_CONV_RULE (CONV_KEY, RULE_NUM, SRC_VALUE, DEST_VALUE, NEXT_KEY,  IS_DEFAULT) Values ('41', '14', '508,6045,840', '00018999770311', '',  '0');</v>
      </c>
      <c r="K127" t="str">
        <f t="shared" si="3"/>
        <v>Update UFMT_CONV_RULE set (SRC_VALUE, DEST_VALUE, NEXT_KEY,  IS_DEFAULT) = (SELECT '508,6045,840', '00018999770311', '',  '0' FROM DUAL) where CONV_KEY = '41' AND RULE_NUM = '14';</v>
      </c>
    </row>
    <row r="128" spans="1:11" x14ac:dyDescent="0.35">
      <c r="A128">
        <v>41</v>
      </c>
      <c r="B128">
        <v>15</v>
      </c>
      <c r="C128" s="2" t="s">
        <v>859</v>
      </c>
      <c r="D128" s="2" t="s">
        <v>854</v>
      </c>
      <c r="F128">
        <v>0</v>
      </c>
      <c r="H128" t="str">
        <f>VLOOKUP(A128,UFMT_CONVERSION!$A:$E,3,FALSE)</f>
        <v>TT n SI n CC -&gt; GL account</v>
      </c>
      <c r="I128" t="str">
        <f>VLOOKUP(A128,UFMT_CONVERSION!$A:$E,5,FALSE)</f>
        <v xml:space="preserve">CONV_TYPE_REPLACE </v>
      </c>
      <c r="J128" t="str">
        <f t="shared" si="2"/>
        <v>Insert into UFMT_CONV_RULE (CONV_KEY, RULE_NUM, SRC_VALUE, DEST_VALUE, NEXT_KEY,  IS_DEFAULT) Values ('41', '15', '508,6046,840', '00018999770311', '',  '0');</v>
      </c>
      <c r="K128" t="str">
        <f t="shared" si="3"/>
        <v>Update UFMT_CONV_RULE set (SRC_VALUE, DEST_VALUE, NEXT_KEY,  IS_DEFAULT) = (SELECT '508,6046,840', '00018999770311', '',  '0' FROM DUAL) where CONV_KEY = '41' AND RULE_NUM = '15';</v>
      </c>
    </row>
    <row r="129" spans="1:11" x14ac:dyDescent="0.35">
      <c r="A129">
        <v>41</v>
      </c>
      <c r="B129">
        <v>16</v>
      </c>
      <c r="C129" s="2" t="s">
        <v>860</v>
      </c>
      <c r="D129" s="2" t="s">
        <v>861</v>
      </c>
      <c r="F129">
        <v>0</v>
      </c>
      <c r="H129" t="str">
        <f>VLOOKUP(A129,UFMT_CONVERSION!$A:$E,3,FALSE)</f>
        <v>TT n SI n CC -&gt; GL account</v>
      </c>
      <c r="I129" t="str">
        <f>VLOOKUP(A129,UFMT_CONVERSION!$A:$E,5,FALSE)</f>
        <v xml:space="preserve">CONV_TYPE_REPLACE </v>
      </c>
      <c r="J129" t="str">
        <f t="shared" si="2"/>
        <v>Insert into UFMT_CONV_RULE (CONV_KEY, RULE_NUM, SRC_VALUE, DEST_VALUE, NEXT_KEY,  IS_DEFAULT) Values ('41', '16', '508,6021,840', '09000899771411', '',  '0');</v>
      </c>
      <c r="K129" t="str">
        <f t="shared" si="3"/>
        <v>Update UFMT_CONV_RULE set (SRC_VALUE, DEST_VALUE, NEXT_KEY,  IS_DEFAULT) = (SELECT '508,6021,840', '09000899771411', '',  '0' FROM DUAL) where CONV_KEY = '41' AND RULE_NUM = '16';</v>
      </c>
    </row>
    <row r="130" spans="1:11" x14ac:dyDescent="0.35">
      <c r="A130">
        <v>41</v>
      </c>
      <c r="B130">
        <v>17</v>
      </c>
      <c r="C130" s="2" t="s">
        <v>862</v>
      </c>
      <c r="D130" s="2" t="s">
        <v>861</v>
      </c>
      <c r="F130">
        <v>0</v>
      </c>
      <c r="H130" t="str">
        <f>VLOOKUP(A130,UFMT_CONVERSION!$A:$E,3,FALSE)</f>
        <v>TT n SI n CC -&gt; GL account</v>
      </c>
      <c r="I130" t="str">
        <f>VLOOKUP(A130,UFMT_CONVERSION!$A:$E,5,FALSE)</f>
        <v xml:space="preserve">CONV_TYPE_REPLACE </v>
      </c>
      <c r="J130" t="str">
        <f t="shared" si="2"/>
        <v>Insert into UFMT_CONV_RULE (CONV_KEY, RULE_NUM, SRC_VALUE, DEST_VALUE, NEXT_KEY,  IS_DEFAULT) Values ('41', '17', '508,6022,840', '09000899771411', '',  '0');</v>
      </c>
      <c r="K130" t="str">
        <f t="shared" si="3"/>
        <v>Update UFMT_CONV_RULE set (SRC_VALUE, DEST_VALUE, NEXT_KEY,  IS_DEFAULT) = (SELECT '508,6022,840', '09000899771411', '',  '0' FROM DUAL) where CONV_KEY = '41' AND RULE_NUM = '17';</v>
      </c>
    </row>
    <row r="131" spans="1:11" x14ac:dyDescent="0.35">
      <c r="A131">
        <v>41</v>
      </c>
      <c r="B131">
        <v>18</v>
      </c>
      <c r="C131" s="2" t="s">
        <v>863</v>
      </c>
      <c r="D131" s="2" t="s">
        <v>861</v>
      </c>
      <c r="F131">
        <v>0</v>
      </c>
      <c r="H131" t="str">
        <f>VLOOKUP(A131,UFMT_CONVERSION!$A:$E,3,FALSE)</f>
        <v>TT n SI n CC -&gt; GL account</v>
      </c>
      <c r="I131" t="str">
        <f>VLOOKUP(A131,UFMT_CONVERSION!$A:$E,5,FALSE)</f>
        <v xml:space="preserve">CONV_TYPE_REPLACE </v>
      </c>
      <c r="J131" t="str">
        <f t="shared" si="2"/>
        <v>Insert into UFMT_CONV_RULE (CONV_KEY, RULE_NUM, SRC_VALUE, DEST_VALUE, NEXT_KEY,  IS_DEFAULT) Values ('41', '18', '508,6023,840', '09000899771411', '',  '0');</v>
      </c>
      <c r="K131" t="str">
        <f t="shared" si="3"/>
        <v>Update UFMT_CONV_RULE set (SRC_VALUE, DEST_VALUE, NEXT_KEY,  IS_DEFAULT) = (SELECT '508,6023,840', '09000899771411', '',  '0' FROM DUAL) where CONV_KEY = '41' AND RULE_NUM = '18';</v>
      </c>
    </row>
    <row r="132" spans="1:11" x14ac:dyDescent="0.35">
      <c r="A132">
        <v>41</v>
      </c>
      <c r="B132">
        <v>19</v>
      </c>
      <c r="C132" s="2" t="s">
        <v>864</v>
      </c>
      <c r="D132" s="2" t="s">
        <v>861</v>
      </c>
      <c r="F132">
        <v>0</v>
      </c>
      <c r="H132" t="str">
        <f>VLOOKUP(A132,UFMT_CONVERSION!$A:$E,3,FALSE)</f>
        <v>TT n SI n CC -&gt; GL account</v>
      </c>
      <c r="I132" t="str">
        <f>VLOOKUP(A132,UFMT_CONVERSION!$A:$E,5,FALSE)</f>
        <v xml:space="preserve">CONV_TYPE_REPLACE </v>
      </c>
      <c r="J132" t="str">
        <f t="shared" ref="J132:J195" si="4">"Insert into UFMT_CONV_RULE (CONV_KEY, RULE_NUM, SRC_VALUE, DEST_VALUE, NEXT_KEY,  IS_DEFAULT) Values ('"&amp;A132&amp;"', '"&amp;B132&amp;"', '"&amp;C132&amp;"', '"&amp;D132&amp;"', '"&amp;E132&amp;"',  '"&amp;F132&amp;"');"</f>
        <v>Insert into UFMT_CONV_RULE (CONV_KEY, RULE_NUM, SRC_VALUE, DEST_VALUE, NEXT_KEY,  IS_DEFAULT) Values ('41', '19', '508,6024,840', '09000899771411', '',  '0');</v>
      </c>
      <c r="K132" t="str">
        <f t="shared" ref="K132:K195" si="5">"Update UFMT_CONV_RULE set (SRC_VALUE, DEST_VALUE, NEXT_KEY,  IS_DEFAULT) = (SELECT '"&amp;C132&amp;"', '"&amp;D132&amp;"', '"&amp;E132&amp;"',  '"&amp;F132&amp;"' FROM DUAL) where CONV_KEY = '"&amp;A132&amp;"' AND RULE_NUM = '"&amp;B132&amp;"';"</f>
        <v>Update UFMT_CONV_RULE set (SRC_VALUE, DEST_VALUE, NEXT_KEY,  IS_DEFAULT) = (SELECT '508,6024,840', '09000899771411', '',  '0' FROM DUAL) where CONV_KEY = '41' AND RULE_NUM = '19';</v>
      </c>
    </row>
    <row r="133" spans="1:11" x14ac:dyDescent="0.35">
      <c r="A133">
        <v>41</v>
      </c>
      <c r="B133">
        <v>20</v>
      </c>
      <c r="C133" s="2" t="s">
        <v>865</v>
      </c>
      <c r="D133" s="2" t="s">
        <v>861</v>
      </c>
      <c r="F133">
        <v>0</v>
      </c>
      <c r="H133" t="str">
        <f>VLOOKUP(A133,UFMT_CONVERSION!$A:$E,3,FALSE)</f>
        <v>TT n SI n CC -&gt; GL account</v>
      </c>
      <c r="I133" t="str">
        <f>VLOOKUP(A133,UFMT_CONVERSION!$A:$E,5,FALSE)</f>
        <v xml:space="preserve">CONV_TYPE_REPLACE </v>
      </c>
      <c r="J133" t="str">
        <f t="shared" si="4"/>
        <v>Insert into UFMT_CONV_RULE (CONV_KEY, RULE_NUM, SRC_VALUE, DEST_VALUE, NEXT_KEY,  IS_DEFAULT) Values ('41', '20', '508,6025,840', '09000899771411', '',  '0');</v>
      </c>
      <c r="K133" t="str">
        <f t="shared" si="5"/>
        <v>Update UFMT_CONV_RULE set (SRC_VALUE, DEST_VALUE, NEXT_KEY,  IS_DEFAULT) = (SELECT '508,6025,840', '09000899771411', '',  '0' FROM DUAL) where CONV_KEY = '41' AND RULE_NUM = '20';</v>
      </c>
    </row>
    <row r="134" spans="1:11" x14ac:dyDescent="0.35">
      <c r="A134">
        <v>41</v>
      </c>
      <c r="B134">
        <v>21</v>
      </c>
      <c r="C134" s="2" t="s">
        <v>866</v>
      </c>
      <c r="D134" s="2" t="s">
        <v>861</v>
      </c>
      <c r="F134">
        <v>0</v>
      </c>
      <c r="H134" t="str">
        <f>VLOOKUP(A134,UFMT_CONVERSION!$A:$E,3,FALSE)</f>
        <v>TT n SI n CC -&gt; GL account</v>
      </c>
      <c r="I134" t="str">
        <f>VLOOKUP(A134,UFMT_CONVERSION!$A:$E,5,FALSE)</f>
        <v xml:space="preserve">CONV_TYPE_REPLACE </v>
      </c>
      <c r="J134" t="str">
        <f t="shared" si="4"/>
        <v>Insert into UFMT_CONV_RULE (CONV_KEY, RULE_NUM, SRC_VALUE, DEST_VALUE, NEXT_KEY,  IS_DEFAULT) Values ('41', '21', '508,6026,840', '09000899771411', '',  '0');</v>
      </c>
      <c r="K134" t="str">
        <f t="shared" si="5"/>
        <v>Update UFMT_CONV_RULE set (SRC_VALUE, DEST_VALUE, NEXT_KEY,  IS_DEFAULT) = (SELECT '508,6026,840', '09000899771411', '',  '0' FROM DUAL) where CONV_KEY = '41' AND RULE_NUM = '21';</v>
      </c>
    </row>
    <row r="135" spans="1:11" x14ac:dyDescent="0.35">
      <c r="A135">
        <v>41</v>
      </c>
      <c r="B135">
        <v>22</v>
      </c>
      <c r="C135" s="2" t="s">
        <v>867</v>
      </c>
      <c r="D135" s="2" t="s">
        <v>845</v>
      </c>
      <c r="F135">
        <v>0</v>
      </c>
      <c r="H135" t="str">
        <f>VLOOKUP(A135,UFMT_CONVERSION!$A:$E,3,FALSE)</f>
        <v>TT n SI n CC -&gt; GL account</v>
      </c>
      <c r="I135" t="str">
        <f>VLOOKUP(A135,UFMT_CONVERSION!$A:$E,5,FALSE)</f>
        <v xml:space="preserve">CONV_TYPE_REPLACE </v>
      </c>
      <c r="J135" t="str">
        <f t="shared" si="4"/>
        <v>Insert into UFMT_CONV_RULE (CONV_KEY, RULE_NUM, SRC_VALUE, DEST_VALUE, NEXT_KEY,  IS_DEFAULT) Values ('41', '22', '508,6031,840', '00010899770611', '',  '0');</v>
      </c>
      <c r="K135" t="str">
        <f t="shared" si="5"/>
        <v>Update UFMT_CONV_RULE set (SRC_VALUE, DEST_VALUE, NEXT_KEY,  IS_DEFAULT) = (SELECT '508,6031,840', '00010899770611', '',  '0' FROM DUAL) where CONV_KEY = '41' AND RULE_NUM = '22';</v>
      </c>
    </row>
    <row r="136" spans="1:11" x14ac:dyDescent="0.35">
      <c r="A136">
        <v>41</v>
      </c>
      <c r="B136">
        <v>23</v>
      </c>
      <c r="C136" s="2" t="s">
        <v>868</v>
      </c>
      <c r="D136" s="2" t="s">
        <v>845</v>
      </c>
      <c r="F136">
        <v>0</v>
      </c>
      <c r="H136" t="str">
        <f>VLOOKUP(A136,UFMT_CONVERSION!$A:$E,3,FALSE)</f>
        <v>TT n SI n CC -&gt; GL account</v>
      </c>
      <c r="I136" t="str">
        <f>VLOOKUP(A136,UFMT_CONVERSION!$A:$E,5,FALSE)</f>
        <v xml:space="preserve">CONV_TYPE_REPLACE </v>
      </c>
      <c r="J136" t="str">
        <f t="shared" si="4"/>
        <v>Insert into UFMT_CONV_RULE (CONV_KEY, RULE_NUM, SRC_VALUE, DEST_VALUE, NEXT_KEY,  IS_DEFAULT) Values ('41', '23', '508,6032,840', '00010899770611', '',  '0');</v>
      </c>
      <c r="K136" t="str">
        <f t="shared" si="5"/>
        <v>Update UFMT_CONV_RULE set (SRC_VALUE, DEST_VALUE, NEXT_KEY,  IS_DEFAULT) = (SELECT '508,6032,840', '00010899770611', '',  '0' FROM DUAL) where CONV_KEY = '41' AND RULE_NUM = '23';</v>
      </c>
    </row>
    <row r="137" spans="1:11" x14ac:dyDescent="0.35">
      <c r="A137">
        <v>41</v>
      </c>
      <c r="B137">
        <v>24</v>
      </c>
      <c r="C137" s="2" t="s">
        <v>869</v>
      </c>
      <c r="D137" s="2" t="s">
        <v>845</v>
      </c>
      <c r="F137">
        <v>0</v>
      </c>
      <c r="H137" t="str">
        <f>VLOOKUP(A137,UFMT_CONVERSION!$A:$E,3,FALSE)</f>
        <v>TT n SI n CC -&gt; GL account</v>
      </c>
      <c r="I137" t="str">
        <f>VLOOKUP(A137,UFMT_CONVERSION!$A:$E,5,FALSE)</f>
        <v xml:space="preserve">CONV_TYPE_REPLACE </v>
      </c>
      <c r="J137" t="str">
        <f t="shared" si="4"/>
        <v>Insert into UFMT_CONV_RULE (CONV_KEY, RULE_NUM, SRC_VALUE, DEST_VALUE, NEXT_KEY,  IS_DEFAULT) Values ('41', '24', '508,6033,840', '00010899770611', '',  '0');</v>
      </c>
      <c r="K137" t="str">
        <f t="shared" si="5"/>
        <v>Update UFMT_CONV_RULE set (SRC_VALUE, DEST_VALUE, NEXT_KEY,  IS_DEFAULT) = (SELECT '508,6033,840', '00010899770611', '',  '0' FROM DUAL) where CONV_KEY = '41' AND RULE_NUM = '24';</v>
      </c>
    </row>
    <row r="138" spans="1:11" x14ac:dyDescent="0.35">
      <c r="A138">
        <v>41</v>
      </c>
      <c r="B138">
        <v>25</v>
      </c>
      <c r="C138" s="2" t="s">
        <v>870</v>
      </c>
      <c r="D138" s="2" t="s">
        <v>845</v>
      </c>
      <c r="F138">
        <v>0</v>
      </c>
      <c r="H138" t="str">
        <f>VLOOKUP(A138,UFMT_CONVERSION!$A:$E,3,FALSE)</f>
        <v>TT n SI n CC -&gt; GL account</v>
      </c>
      <c r="I138" t="str">
        <f>VLOOKUP(A138,UFMT_CONVERSION!$A:$E,5,FALSE)</f>
        <v xml:space="preserve">CONV_TYPE_REPLACE </v>
      </c>
      <c r="J138" t="str">
        <f t="shared" si="4"/>
        <v>Insert into UFMT_CONV_RULE (CONV_KEY, RULE_NUM, SRC_VALUE, DEST_VALUE, NEXT_KEY,  IS_DEFAULT) Values ('41', '25', '508,6034,840', '00010899770611', '',  '0');</v>
      </c>
      <c r="K138" t="str">
        <f t="shared" si="5"/>
        <v>Update UFMT_CONV_RULE set (SRC_VALUE, DEST_VALUE, NEXT_KEY,  IS_DEFAULT) = (SELECT '508,6034,840', '00010899770611', '',  '0' FROM DUAL) where CONV_KEY = '41' AND RULE_NUM = '25';</v>
      </c>
    </row>
    <row r="139" spans="1:11" x14ac:dyDescent="0.35">
      <c r="A139">
        <v>41</v>
      </c>
      <c r="B139">
        <v>26</v>
      </c>
      <c r="C139" s="2" t="s">
        <v>871</v>
      </c>
      <c r="D139" s="2" t="s">
        <v>845</v>
      </c>
      <c r="F139">
        <v>0</v>
      </c>
      <c r="H139" t="str">
        <f>VLOOKUP(A139,UFMT_CONVERSION!$A:$E,3,FALSE)</f>
        <v>TT n SI n CC -&gt; GL account</v>
      </c>
      <c r="I139" t="str">
        <f>VLOOKUP(A139,UFMT_CONVERSION!$A:$E,5,FALSE)</f>
        <v xml:space="preserve">CONV_TYPE_REPLACE </v>
      </c>
      <c r="J139" t="str">
        <f t="shared" si="4"/>
        <v>Insert into UFMT_CONV_RULE (CONV_KEY, RULE_NUM, SRC_VALUE, DEST_VALUE, NEXT_KEY,  IS_DEFAULT) Values ('41', '26', '508,6035,840', '00010899770611', '',  '0');</v>
      </c>
      <c r="K139" t="str">
        <f t="shared" si="5"/>
        <v>Update UFMT_CONV_RULE set (SRC_VALUE, DEST_VALUE, NEXT_KEY,  IS_DEFAULT) = (SELECT '508,6035,840', '00010899770611', '',  '0' FROM DUAL) where CONV_KEY = '41' AND RULE_NUM = '26';</v>
      </c>
    </row>
    <row r="140" spans="1:11" x14ac:dyDescent="0.35">
      <c r="A140">
        <v>41</v>
      </c>
      <c r="B140">
        <v>27</v>
      </c>
      <c r="C140" s="2" t="s">
        <v>872</v>
      </c>
      <c r="D140" s="2" t="s">
        <v>845</v>
      </c>
      <c r="F140">
        <v>0</v>
      </c>
      <c r="H140" t="str">
        <f>VLOOKUP(A140,UFMT_CONVERSION!$A:$E,3,FALSE)</f>
        <v>TT n SI n CC -&gt; GL account</v>
      </c>
      <c r="I140" t="str">
        <f>VLOOKUP(A140,UFMT_CONVERSION!$A:$E,5,FALSE)</f>
        <v xml:space="preserve">CONV_TYPE_REPLACE </v>
      </c>
      <c r="J140" t="str">
        <f t="shared" si="4"/>
        <v>Insert into UFMT_CONV_RULE (CONV_KEY, RULE_NUM, SRC_VALUE, DEST_VALUE, NEXT_KEY,  IS_DEFAULT) Values ('41', '27', '508,6036,840', '00010899770611', '',  '0');</v>
      </c>
      <c r="K140" t="str">
        <f t="shared" si="5"/>
        <v>Update UFMT_CONV_RULE set (SRC_VALUE, DEST_VALUE, NEXT_KEY,  IS_DEFAULT) = (SELECT '508,6036,840', '00010899770611', '',  '0' FROM DUAL) where CONV_KEY = '41' AND RULE_NUM = '27';</v>
      </c>
    </row>
    <row r="141" spans="1:11" x14ac:dyDescent="0.35">
      <c r="A141">
        <v>41</v>
      </c>
      <c r="B141">
        <v>28</v>
      </c>
      <c r="C141" s="2" t="s">
        <v>873</v>
      </c>
      <c r="D141" s="2" t="s">
        <v>874</v>
      </c>
      <c r="F141">
        <v>0</v>
      </c>
      <c r="H141" t="str">
        <f>VLOOKUP(A141,UFMT_CONVERSION!$A:$E,3,FALSE)</f>
        <v>TT n SI n CC -&gt; GL account</v>
      </c>
      <c r="I141" t="str">
        <f>VLOOKUP(A141,UFMT_CONVERSION!$A:$E,5,FALSE)</f>
        <v xml:space="preserve">CONV_TYPE_REPLACE </v>
      </c>
      <c r="J141" t="str">
        <f t="shared" si="4"/>
        <v>Insert into UFMT_CONV_RULE (CONV_KEY, RULE_NUM, SRC_VALUE, DEST_VALUE, NEXT_KEY,  IS_DEFAULT) Values ('41', '28', '508,6051,840', '00010899770511', '',  '0');</v>
      </c>
      <c r="K141" t="str">
        <f t="shared" si="5"/>
        <v>Update UFMT_CONV_RULE set (SRC_VALUE, DEST_VALUE, NEXT_KEY,  IS_DEFAULT) = (SELECT '508,6051,840', '00010899770511', '',  '0' FROM DUAL) where CONV_KEY = '41' AND RULE_NUM = '28';</v>
      </c>
    </row>
    <row r="142" spans="1:11" x14ac:dyDescent="0.35">
      <c r="A142">
        <v>41</v>
      </c>
      <c r="B142">
        <v>29</v>
      </c>
      <c r="C142" s="2" t="s">
        <v>875</v>
      </c>
      <c r="D142" s="2" t="s">
        <v>874</v>
      </c>
      <c r="F142">
        <v>0</v>
      </c>
      <c r="H142" t="str">
        <f>VLOOKUP(A142,UFMT_CONVERSION!$A:$E,3,FALSE)</f>
        <v>TT n SI n CC -&gt; GL account</v>
      </c>
      <c r="I142" t="str">
        <f>VLOOKUP(A142,UFMT_CONVERSION!$A:$E,5,FALSE)</f>
        <v xml:space="preserve">CONV_TYPE_REPLACE </v>
      </c>
      <c r="J142" t="str">
        <f t="shared" si="4"/>
        <v>Insert into UFMT_CONV_RULE (CONV_KEY, RULE_NUM, SRC_VALUE, DEST_VALUE, NEXT_KEY,  IS_DEFAULT) Values ('41', '29', '508,6052,840', '00010899770511', '',  '0');</v>
      </c>
      <c r="K142" t="str">
        <f t="shared" si="5"/>
        <v>Update UFMT_CONV_RULE set (SRC_VALUE, DEST_VALUE, NEXT_KEY,  IS_DEFAULT) = (SELECT '508,6052,840', '00010899770511', '',  '0' FROM DUAL) where CONV_KEY = '41' AND RULE_NUM = '29';</v>
      </c>
    </row>
    <row r="143" spans="1:11" x14ac:dyDescent="0.35">
      <c r="A143">
        <v>41</v>
      </c>
      <c r="B143">
        <v>30</v>
      </c>
      <c r="C143" s="2" t="s">
        <v>876</v>
      </c>
      <c r="D143" s="2" t="s">
        <v>874</v>
      </c>
      <c r="F143">
        <v>0</v>
      </c>
      <c r="H143" t="str">
        <f>VLOOKUP(A143,UFMT_CONVERSION!$A:$E,3,FALSE)</f>
        <v>TT n SI n CC -&gt; GL account</v>
      </c>
      <c r="I143" t="str">
        <f>VLOOKUP(A143,UFMT_CONVERSION!$A:$E,5,FALSE)</f>
        <v xml:space="preserve">CONV_TYPE_REPLACE </v>
      </c>
      <c r="J143" t="str">
        <f t="shared" si="4"/>
        <v>Insert into UFMT_CONV_RULE (CONV_KEY, RULE_NUM, SRC_VALUE, DEST_VALUE, NEXT_KEY,  IS_DEFAULT) Values ('41', '30', '508,6053,840', '00010899770511', '',  '0');</v>
      </c>
      <c r="K143" t="str">
        <f t="shared" si="5"/>
        <v>Update UFMT_CONV_RULE set (SRC_VALUE, DEST_VALUE, NEXT_KEY,  IS_DEFAULT) = (SELECT '508,6053,840', '00010899770511', '',  '0' FROM DUAL) where CONV_KEY = '41' AND RULE_NUM = '30';</v>
      </c>
    </row>
    <row r="144" spans="1:11" x14ac:dyDescent="0.35">
      <c r="A144">
        <v>41</v>
      </c>
      <c r="B144">
        <v>31</v>
      </c>
      <c r="C144" s="2" t="s">
        <v>877</v>
      </c>
      <c r="D144" s="2" t="s">
        <v>874</v>
      </c>
      <c r="F144">
        <v>0</v>
      </c>
      <c r="H144" t="str">
        <f>VLOOKUP(A144,UFMT_CONVERSION!$A:$E,3,FALSE)</f>
        <v>TT n SI n CC -&gt; GL account</v>
      </c>
      <c r="I144" t="str">
        <f>VLOOKUP(A144,UFMT_CONVERSION!$A:$E,5,FALSE)</f>
        <v xml:space="preserve">CONV_TYPE_REPLACE </v>
      </c>
      <c r="J144" t="str">
        <f t="shared" si="4"/>
        <v>Insert into UFMT_CONV_RULE (CONV_KEY, RULE_NUM, SRC_VALUE, DEST_VALUE, NEXT_KEY,  IS_DEFAULT) Values ('41', '31', '508,6054,840', '00010899770511', '',  '0');</v>
      </c>
      <c r="K144" t="str">
        <f t="shared" si="5"/>
        <v>Update UFMT_CONV_RULE set (SRC_VALUE, DEST_VALUE, NEXT_KEY,  IS_DEFAULT) = (SELECT '508,6054,840', '00010899770511', '',  '0' FROM DUAL) where CONV_KEY = '41' AND RULE_NUM = '31';</v>
      </c>
    </row>
    <row r="145" spans="1:11" x14ac:dyDescent="0.35">
      <c r="A145">
        <v>41</v>
      </c>
      <c r="B145">
        <v>32</v>
      </c>
      <c r="C145" s="2" t="s">
        <v>878</v>
      </c>
      <c r="D145" s="2" t="s">
        <v>874</v>
      </c>
      <c r="F145">
        <v>0</v>
      </c>
      <c r="H145" t="str">
        <f>VLOOKUP(A145,UFMT_CONVERSION!$A:$E,3,FALSE)</f>
        <v>TT n SI n CC -&gt; GL account</v>
      </c>
      <c r="I145" t="str">
        <f>VLOOKUP(A145,UFMT_CONVERSION!$A:$E,5,FALSE)</f>
        <v xml:space="preserve">CONV_TYPE_REPLACE </v>
      </c>
      <c r="J145" t="str">
        <f t="shared" si="4"/>
        <v>Insert into UFMT_CONV_RULE (CONV_KEY, RULE_NUM, SRC_VALUE, DEST_VALUE, NEXT_KEY,  IS_DEFAULT) Values ('41', '32', '508,6055,840', '00010899770511', '',  '0');</v>
      </c>
      <c r="K145" t="str">
        <f t="shared" si="5"/>
        <v>Update UFMT_CONV_RULE set (SRC_VALUE, DEST_VALUE, NEXT_KEY,  IS_DEFAULT) = (SELECT '508,6055,840', '00010899770511', '',  '0' FROM DUAL) where CONV_KEY = '41' AND RULE_NUM = '32';</v>
      </c>
    </row>
    <row r="146" spans="1:11" x14ac:dyDescent="0.35">
      <c r="A146">
        <v>41</v>
      </c>
      <c r="B146">
        <v>33</v>
      </c>
      <c r="C146" s="2" t="s">
        <v>879</v>
      </c>
      <c r="D146" s="2" t="s">
        <v>874</v>
      </c>
      <c r="F146">
        <v>0</v>
      </c>
      <c r="H146" t="str">
        <f>VLOOKUP(A146,UFMT_CONVERSION!$A:$E,3,FALSE)</f>
        <v>TT n SI n CC -&gt; GL account</v>
      </c>
      <c r="I146" t="str">
        <f>VLOOKUP(A146,UFMT_CONVERSION!$A:$E,5,FALSE)</f>
        <v xml:space="preserve">CONV_TYPE_REPLACE </v>
      </c>
      <c r="J146" t="str">
        <f t="shared" si="4"/>
        <v>Insert into UFMT_CONV_RULE (CONV_KEY, RULE_NUM, SRC_VALUE, DEST_VALUE, NEXT_KEY,  IS_DEFAULT) Values ('41', '33', '508,6056,840', '00010899770511', '',  '0');</v>
      </c>
      <c r="K146" t="str">
        <f t="shared" si="5"/>
        <v>Update UFMT_CONV_RULE set (SRC_VALUE, DEST_VALUE, NEXT_KEY,  IS_DEFAULT) = (SELECT '508,6056,840', '00010899770511', '',  '0' FROM DUAL) where CONV_KEY = '41' AND RULE_NUM = '33';</v>
      </c>
    </row>
    <row r="147" spans="1:11" x14ac:dyDescent="0.35">
      <c r="A147">
        <v>41</v>
      </c>
      <c r="B147">
        <v>34</v>
      </c>
      <c r="C147" s="2" t="s">
        <v>880</v>
      </c>
      <c r="D147" s="2" t="s">
        <v>845</v>
      </c>
      <c r="F147">
        <v>0</v>
      </c>
      <c r="H147" t="str">
        <f>VLOOKUP(A147,UFMT_CONVERSION!$A:$E,3,FALSE)</f>
        <v>TT n SI n CC -&gt; GL account</v>
      </c>
      <c r="I147" t="str">
        <f>VLOOKUP(A147,UFMT_CONVERSION!$A:$E,5,FALSE)</f>
        <v xml:space="preserve">CONV_TYPE_REPLACE </v>
      </c>
      <c r="J147" t="str">
        <f t="shared" si="4"/>
        <v>Insert into UFMT_CONV_RULE (CONV_KEY, RULE_NUM, SRC_VALUE, DEST_VALUE, NEXT_KEY,  IS_DEFAULT) Values ('41', '34', '509,6011,840', '00010899770611', '',  '0');</v>
      </c>
      <c r="K147" t="str">
        <f t="shared" si="5"/>
        <v>Update UFMT_CONV_RULE set (SRC_VALUE, DEST_VALUE, NEXT_KEY,  IS_DEFAULT) = (SELECT '509,6011,840', '00010899770611', '',  '0' FROM DUAL) where CONV_KEY = '41' AND RULE_NUM = '34';</v>
      </c>
    </row>
    <row r="148" spans="1:11" x14ac:dyDescent="0.35">
      <c r="A148">
        <v>41</v>
      </c>
      <c r="B148">
        <v>35</v>
      </c>
      <c r="C148" s="2" t="s">
        <v>881</v>
      </c>
      <c r="D148" s="2" t="s">
        <v>845</v>
      </c>
      <c r="F148">
        <v>0</v>
      </c>
      <c r="H148" t="str">
        <f>VLOOKUP(A148,UFMT_CONVERSION!$A:$E,3,FALSE)</f>
        <v>TT n SI n CC -&gt; GL account</v>
      </c>
      <c r="I148" t="str">
        <f>VLOOKUP(A148,UFMT_CONVERSION!$A:$E,5,FALSE)</f>
        <v xml:space="preserve">CONV_TYPE_REPLACE </v>
      </c>
      <c r="J148" t="str">
        <f t="shared" si="4"/>
        <v>Insert into UFMT_CONV_RULE (CONV_KEY, RULE_NUM, SRC_VALUE, DEST_VALUE, NEXT_KEY,  IS_DEFAULT) Values ('41', '35', '509,6012,840', '00010899770611', '',  '0');</v>
      </c>
      <c r="K148" t="str">
        <f t="shared" si="5"/>
        <v>Update UFMT_CONV_RULE set (SRC_VALUE, DEST_VALUE, NEXT_KEY,  IS_DEFAULT) = (SELECT '509,6012,840', '00010899770611', '',  '0' FROM DUAL) where CONV_KEY = '41' AND RULE_NUM = '35';</v>
      </c>
    </row>
    <row r="149" spans="1:11" x14ac:dyDescent="0.35">
      <c r="A149">
        <v>41</v>
      </c>
      <c r="B149">
        <v>36</v>
      </c>
      <c r="C149" s="2" t="s">
        <v>882</v>
      </c>
      <c r="D149" s="2" t="s">
        <v>845</v>
      </c>
      <c r="F149">
        <v>0</v>
      </c>
      <c r="H149" t="str">
        <f>VLOOKUP(A149,UFMT_CONVERSION!$A:$E,3,FALSE)</f>
        <v>TT n SI n CC -&gt; GL account</v>
      </c>
      <c r="I149" t="str">
        <f>VLOOKUP(A149,UFMT_CONVERSION!$A:$E,5,FALSE)</f>
        <v xml:space="preserve">CONV_TYPE_REPLACE </v>
      </c>
      <c r="J149" t="str">
        <f t="shared" si="4"/>
        <v>Insert into UFMT_CONV_RULE (CONV_KEY, RULE_NUM, SRC_VALUE, DEST_VALUE, NEXT_KEY,  IS_DEFAULT) Values ('41', '36', '509,6013,840', '00010899770611', '',  '0');</v>
      </c>
      <c r="K149" t="str">
        <f t="shared" si="5"/>
        <v>Update UFMT_CONV_RULE set (SRC_VALUE, DEST_VALUE, NEXT_KEY,  IS_DEFAULT) = (SELECT '509,6013,840', '00010899770611', '',  '0' FROM DUAL) where CONV_KEY = '41' AND RULE_NUM = '36';</v>
      </c>
    </row>
    <row r="150" spans="1:11" x14ac:dyDescent="0.35">
      <c r="A150">
        <v>41</v>
      </c>
      <c r="B150">
        <v>37</v>
      </c>
      <c r="C150" s="2" t="s">
        <v>883</v>
      </c>
      <c r="D150" s="2" t="s">
        <v>845</v>
      </c>
      <c r="F150">
        <v>0</v>
      </c>
      <c r="H150" t="str">
        <f>VLOOKUP(A150,UFMT_CONVERSION!$A:$E,3,FALSE)</f>
        <v>TT n SI n CC -&gt; GL account</v>
      </c>
      <c r="I150" t="str">
        <f>VLOOKUP(A150,UFMT_CONVERSION!$A:$E,5,FALSE)</f>
        <v xml:space="preserve">CONV_TYPE_REPLACE </v>
      </c>
      <c r="J150" t="str">
        <f t="shared" si="4"/>
        <v>Insert into UFMT_CONV_RULE (CONV_KEY, RULE_NUM, SRC_VALUE, DEST_VALUE, NEXT_KEY,  IS_DEFAULT) Values ('41', '37', '509,6014,840', '00010899770611', '',  '0');</v>
      </c>
      <c r="K150" t="str">
        <f t="shared" si="5"/>
        <v>Update UFMT_CONV_RULE set (SRC_VALUE, DEST_VALUE, NEXT_KEY,  IS_DEFAULT) = (SELECT '509,6014,840', '00010899770611', '',  '0' FROM DUAL) where CONV_KEY = '41' AND RULE_NUM = '37';</v>
      </c>
    </row>
    <row r="151" spans="1:11" x14ac:dyDescent="0.35">
      <c r="A151">
        <v>41</v>
      </c>
      <c r="B151">
        <v>38</v>
      </c>
      <c r="C151" s="2" t="s">
        <v>884</v>
      </c>
      <c r="D151" s="2" t="s">
        <v>845</v>
      </c>
      <c r="F151">
        <v>0</v>
      </c>
      <c r="H151" t="str">
        <f>VLOOKUP(A151,UFMT_CONVERSION!$A:$E,3,FALSE)</f>
        <v>TT n SI n CC -&gt; GL account</v>
      </c>
      <c r="I151" t="str">
        <f>VLOOKUP(A151,UFMT_CONVERSION!$A:$E,5,FALSE)</f>
        <v xml:space="preserve">CONV_TYPE_REPLACE </v>
      </c>
      <c r="J151" t="str">
        <f t="shared" si="4"/>
        <v>Insert into UFMT_CONV_RULE (CONV_KEY, RULE_NUM, SRC_VALUE, DEST_VALUE, NEXT_KEY,  IS_DEFAULT) Values ('41', '38', '509,6015,840', '00010899770611', '',  '0');</v>
      </c>
      <c r="K151" t="str">
        <f t="shared" si="5"/>
        <v>Update UFMT_CONV_RULE set (SRC_VALUE, DEST_VALUE, NEXT_KEY,  IS_DEFAULT) = (SELECT '509,6015,840', '00010899770611', '',  '0' FROM DUAL) where CONV_KEY = '41' AND RULE_NUM = '38';</v>
      </c>
    </row>
    <row r="152" spans="1:11" x14ac:dyDescent="0.35">
      <c r="A152">
        <v>41</v>
      </c>
      <c r="B152">
        <v>39</v>
      </c>
      <c r="C152" s="2" t="s">
        <v>885</v>
      </c>
      <c r="D152" s="2" t="s">
        <v>845</v>
      </c>
      <c r="F152">
        <v>0</v>
      </c>
      <c r="H152" t="str">
        <f>VLOOKUP(A152,UFMT_CONVERSION!$A:$E,3,FALSE)</f>
        <v>TT n SI n CC -&gt; GL account</v>
      </c>
      <c r="I152" t="str">
        <f>VLOOKUP(A152,UFMT_CONVERSION!$A:$E,5,FALSE)</f>
        <v xml:space="preserve">CONV_TYPE_REPLACE </v>
      </c>
      <c r="J152" t="str">
        <f t="shared" si="4"/>
        <v>Insert into UFMT_CONV_RULE (CONV_KEY, RULE_NUM, SRC_VALUE, DEST_VALUE, NEXT_KEY,  IS_DEFAULT) Values ('41', '39', '509,6016,840', '00010899770611', '',  '0');</v>
      </c>
      <c r="K152" t="str">
        <f t="shared" si="5"/>
        <v>Update UFMT_CONV_RULE set (SRC_VALUE, DEST_VALUE, NEXT_KEY,  IS_DEFAULT) = (SELECT '509,6016,840', '00010899770611', '',  '0' FROM DUAL) where CONV_KEY = '41' AND RULE_NUM = '39';</v>
      </c>
    </row>
    <row r="153" spans="1:11" x14ac:dyDescent="0.35">
      <c r="A153">
        <v>41</v>
      </c>
      <c r="B153">
        <v>40</v>
      </c>
      <c r="C153" s="2" t="s">
        <v>886</v>
      </c>
      <c r="D153" s="2" t="s">
        <v>887</v>
      </c>
      <c r="F153">
        <v>0</v>
      </c>
      <c r="H153" t="str">
        <f>VLOOKUP(A153,UFMT_CONVERSION!$A:$E,3,FALSE)</f>
        <v>TT n SI n CC -&gt; GL account</v>
      </c>
      <c r="I153" t="str">
        <f>VLOOKUP(A153,UFMT_CONVERSION!$A:$E,5,FALSE)</f>
        <v xml:space="preserve">CONV_TYPE_REPLACE </v>
      </c>
      <c r="J153" t="str">
        <f t="shared" si="4"/>
        <v>Insert into UFMT_CONV_RULE (CONV_KEY, RULE_NUM, SRC_VALUE, DEST_VALUE, NEXT_KEY,  IS_DEFAULT) Values ('41', '40', '509,6021,840', '00010899771411', '',  '0');</v>
      </c>
      <c r="K153" t="str">
        <f t="shared" si="5"/>
        <v>Update UFMT_CONV_RULE set (SRC_VALUE, DEST_VALUE, NEXT_KEY,  IS_DEFAULT) = (SELECT '509,6021,840', '00010899771411', '',  '0' FROM DUAL) where CONV_KEY = '41' AND RULE_NUM = '40';</v>
      </c>
    </row>
    <row r="154" spans="1:11" x14ac:dyDescent="0.35">
      <c r="A154">
        <v>41</v>
      </c>
      <c r="B154">
        <v>41</v>
      </c>
      <c r="C154" s="2" t="s">
        <v>888</v>
      </c>
      <c r="D154" s="2" t="s">
        <v>887</v>
      </c>
      <c r="F154">
        <v>0</v>
      </c>
      <c r="H154" t="str">
        <f>VLOOKUP(A154,UFMT_CONVERSION!$A:$E,3,FALSE)</f>
        <v>TT n SI n CC -&gt; GL account</v>
      </c>
      <c r="I154" t="str">
        <f>VLOOKUP(A154,UFMT_CONVERSION!$A:$E,5,FALSE)</f>
        <v xml:space="preserve">CONV_TYPE_REPLACE </v>
      </c>
      <c r="J154" t="str">
        <f t="shared" si="4"/>
        <v>Insert into UFMT_CONV_RULE (CONV_KEY, RULE_NUM, SRC_VALUE, DEST_VALUE, NEXT_KEY,  IS_DEFAULT) Values ('41', '41', '509,6022,840', '00010899771411', '',  '0');</v>
      </c>
      <c r="K154" t="str">
        <f t="shared" si="5"/>
        <v>Update UFMT_CONV_RULE set (SRC_VALUE, DEST_VALUE, NEXT_KEY,  IS_DEFAULT) = (SELECT '509,6022,840', '00010899771411', '',  '0' FROM DUAL) where CONV_KEY = '41' AND RULE_NUM = '41';</v>
      </c>
    </row>
    <row r="155" spans="1:11" x14ac:dyDescent="0.35">
      <c r="A155">
        <v>41</v>
      </c>
      <c r="B155">
        <v>42</v>
      </c>
      <c r="C155" s="2" t="s">
        <v>889</v>
      </c>
      <c r="D155" s="2" t="s">
        <v>887</v>
      </c>
      <c r="F155">
        <v>0</v>
      </c>
      <c r="H155" t="str">
        <f>VLOOKUP(A155,UFMT_CONVERSION!$A:$E,3,FALSE)</f>
        <v>TT n SI n CC -&gt; GL account</v>
      </c>
      <c r="I155" t="str">
        <f>VLOOKUP(A155,UFMT_CONVERSION!$A:$E,5,FALSE)</f>
        <v xml:space="preserve">CONV_TYPE_REPLACE </v>
      </c>
      <c r="J155" t="str">
        <f t="shared" si="4"/>
        <v>Insert into UFMT_CONV_RULE (CONV_KEY, RULE_NUM, SRC_VALUE, DEST_VALUE, NEXT_KEY,  IS_DEFAULT) Values ('41', '42', '509,6023,840', '00010899771411', '',  '0');</v>
      </c>
      <c r="K155" t="str">
        <f t="shared" si="5"/>
        <v>Update UFMT_CONV_RULE set (SRC_VALUE, DEST_VALUE, NEXT_KEY,  IS_DEFAULT) = (SELECT '509,6023,840', '00010899771411', '',  '0' FROM DUAL) where CONV_KEY = '41' AND RULE_NUM = '42';</v>
      </c>
    </row>
    <row r="156" spans="1:11" x14ac:dyDescent="0.35">
      <c r="A156">
        <v>41</v>
      </c>
      <c r="B156">
        <v>43</v>
      </c>
      <c r="C156" s="2" t="s">
        <v>890</v>
      </c>
      <c r="D156" s="2" t="s">
        <v>887</v>
      </c>
      <c r="F156">
        <v>0</v>
      </c>
      <c r="H156" t="str">
        <f>VLOOKUP(A156,UFMT_CONVERSION!$A:$E,3,FALSE)</f>
        <v>TT n SI n CC -&gt; GL account</v>
      </c>
      <c r="I156" t="str">
        <f>VLOOKUP(A156,UFMT_CONVERSION!$A:$E,5,FALSE)</f>
        <v xml:space="preserve">CONV_TYPE_REPLACE </v>
      </c>
      <c r="J156" t="str">
        <f t="shared" si="4"/>
        <v>Insert into UFMT_CONV_RULE (CONV_KEY, RULE_NUM, SRC_VALUE, DEST_VALUE, NEXT_KEY,  IS_DEFAULT) Values ('41', '43', '509,6024,840', '00010899771411', '',  '0');</v>
      </c>
      <c r="K156" t="str">
        <f t="shared" si="5"/>
        <v>Update UFMT_CONV_RULE set (SRC_VALUE, DEST_VALUE, NEXT_KEY,  IS_DEFAULT) = (SELECT '509,6024,840', '00010899771411', '',  '0' FROM DUAL) where CONV_KEY = '41' AND RULE_NUM = '43';</v>
      </c>
    </row>
    <row r="157" spans="1:11" x14ac:dyDescent="0.35">
      <c r="A157">
        <v>41</v>
      </c>
      <c r="B157">
        <v>44</v>
      </c>
      <c r="C157" s="2" t="s">
        <v>891</v>
      </c>
      <c r="D157" s="2" t="s">
        <v>887</v>
      </c>
      <c r="F157">
        <v>0</v>
      </c>
      <c r="H157" t="str">
        <f>VLOOKUP(A157,UFMT_CONVERSION!$A:$E,3,FALSE)</f>
        <v>TT n SI n CC -&gt; GL account</v>
      </c>
      <c r="I157" t="str">
        <f>VLOOKUP(A157,UFMT_CONVERSION!$A:$E,5,FALSE)</f>
        <v xml:space="preserve">CONV_TYPE_REPLACE </v>
      </c>
      <c r="J157" t="str">
        <f t="shared" si="4"/>
        <v>Insert into UFMT_CONV_RULE (CONV_KEY, RULE_NUM, SRC_VALUE, DEST_VALUE, NEXT_KEY,  IS_DEFAULT) Values ('41', '44', '509,6025,840', '00010899771411', '',  '0');</v>
      </c>
      <c r="K157" t="str">
        <f t="shared" si="5"/>
        <v>Update UFMT_CONV_RULE set (SRC_VALUE, DEST_VALUE, NEXT_KEY,  IS_DEFAULT) = (SELECT '509,6025,840', '00010899771411', '',  '0' FROM DUAL) where CONV_KEY = '41' AND RULE_NUM = '44';</v>
      </c>
    </row>
    <row r="158" spans="1:11" x14ac:dyDescent="0.35">
      <c r="A158">
        <v>41</v>
      </c>
      <c r="B158">
        <v>45</v>
      </c>
      <c r="C158" s="2" t="s">
        <v>892</v>
      </c>
      <c r="D158" s="2" t="s">
        <v>887</v>
      </c>
      <c r="F158">
        <v>0</v>
      </c>
      <c r="H158" t="str">
        <f>VLOOKUP(A158,UFMT_CONVERSION!$A:$E,3,FALSE)</f>
        <v>TT n SI n CC -&gt; GL account</v>
      </c>
      <c r="I158" t="str">
        <f>VLOOKUP(A158,UFMT_CONVERSION!$A:$E,5,FALSE)</f>
        <v xml:space="preserve">CONV_TYPE_REPLACE </v>
      </c>
      <c r="J158" t="str">
        <f t="shared" si="4"/>
        <v>Insert into UFMT_CONV_RULE (CONV_KEY, RULE_NUM, SRC_VALUE, DEST_VALUE, NEXT_KEY,  IS_DEFAULT) Values ('41', '45', '509,6026,840', '00010899771411', '',  '0');</v>
      </c>
      <c r="K158" t="str">
        <f t="shared" si="5"/>
        <v>Update UFMT_CONV_RULE set (SRC_VALUE, DEST_VALUE, NEXT_KEY,  IS_DEFAULT) = (SELECT '509,6026,840', '00010899771411', '',  '0' FROM DUAL) where CONV_KEY = '41' AND RULE_NUM = '45';</v>
      </c>
    </row>
    <row r="159" spans="1:11" x14ac:dyDescent="0.35">
      <c r="A159">
        <v>41</v>
      </c>
      <c r="B159">
        <v>46</v>
      </c>
      <c r="C159" s="2" t="s">
        <v>893</v>
      </c>
      <c r="D159" s="2" t="s">
        <v>845</v>
      </c>
      <c r="F159">
        <v>0</v>
      </c>
      <c r="H159" t="str">
        <f>VLOOKUP(A159,UFMT_CONVERSION!$A:$E,3,FALSE)</f>
        <v>TT n SI n CC -&gt; GL account</v>
      </c>
      <c r="I159" t="str">
        <f>VLOOKUP(A159,UFMT_CONVERSION!$A:$E,5,FALSE)</f>
        <v xml:space="preserve">CONV_TYPE_REPLACE </v>
      </c>
      <c r="J159" t="str">
        <f t="shared" si="4"/>
        <v>Insert into UFMT_CONV_RULE (CONV_KEY, RULE_NUM, SRC_VALUE, DEST_VALUE, NEXT_KEY,  IS_DEFAULT) Values ('41', '46', '509,6031,840', '00010899770611', '',  '0');</v>
      </c>
      <c r="K159" t="str">
        <f t="shared" si="5"/>
        <v>Update UFMT_CONV_RULE set (SRC_VALUE, DEST_VALUE, NEXT_KEY,  IS_DEFAULT) = (SELECT '509,6031,840', '00010899770611', '',  '0' FROM DUAL) where CONV_KEY = '41' AND RULE_NUM = '46';</v>
      </c>
    </row>
    <row r="160" spans="1:11" x14ac:dyDescent="0.35">
      <c r="A160">
        <v>41</v>
      </c>
      <c r="B160">
        <v>47</v>
      </c>
      <c r="C160" s="2" t="s">
        <v>894</v>
      </c>
      <c r="D160" s="2" t="s">
        <v>845</v>
      </c>
      <c r="F160">
        <v>0</v>
      </c>
      <c r="H160" t="str">
        <f>VLOOKUP(A160,UFMT_CONVERSION!$A:$E,3,FALSE)</f>
        <v>TT n SI n CC -&gt; GL account</v>
      </c>
      <c r="I160" t="str">
        <f>VLOOKUP(A160,UFMT_CONVERSION!$A:$E,5,FALSE)</f>
        <v xml:space="preserve">CONV_TYPE_REPLACE </v>
      </c>
      <c r="J160" t="str">
        <f t="shared" si="4"/>
        <v>Insert into UFMT_CONV_RULE (CONV_KEY, RULE_NUM, SRC_VALUE, DEST_VALUE, NEXT_KEY,  IS_DEFAULT) Values ('41', '47', '509,6032,840', '00010899770611', '',  '0');</v>
      </c>
      <c r="K160" t="str">
        <f t="shared" si="5"/>
        <v>Update UFMT_CONV_RULE set (SRC_VALUE, DEST_VALUE, NEXT_KEY,  IS_DEFAULT) = (SELECT '509,6032,840', '00010899770611', '',  '0' FROM DUAL) where CONV_KEY = '41' AND RULE_NUM = '47';</v>
      </c>
    </row>
    <row r="161" spans="1:11" x14ac:dyDescent="0.35">
      <c r="A161">
        <v>41</v>
      </c>
      <c r="B161">
        <v>48</v>
      </c>
      <c r="C161" s="2" t="s">
        <v>895</v>
      </c>
      <c r="D161" s="2" t="s">
        <v>845</v>
      </c>
      <c r="F161">
        <v>0</v>
      </c>
      <c r="H161" t="str">
        <f>VLOOKUP(A161,UFMT_CONVERSION!$A:$E,3,FALSE)</f>
        <v>TT n SI n CC -&gt; GL account</v>
      </c>
      <c r="I161" t="str">
        <f>VLOOKUP(A161,UFMT_CONVERSION!$A:$E,5,FALSE)</f>
        <v xml:space="preserve">CONV_TYPE_REPLACE </v>
      </c>
      <c r="J161" t="str">
        <f t="shared" si="4"/>
        <v>Insert into UFMT_CONV_RULE (CONV_KEY, RULE_NUM, SRC_VALUE, DEST_VALUE, NEXT_KEY,  IS_DEFAULT) Values ('41', '48', '509,6033,840', '00010899770611', '',  '0');</v>
      </c>
      <c r="K161" t="str">
        <f t="shared" si="5"/>
        <v>Update UFMT_CONV_RULE set (SRC_VALUE, DEST_VALUE, NEXT_KEY,  IS_DEFAULT) = (SELECT '509,6033,840', '00010899770611', '',  '0' FROM DUAL) where CONV_KEY = '41' AND RULE_NUM = '48';</v>
      </c>
    </row>
    <row r="162" spans="1:11" x14ac:dyDescent="0.35">
      <c r="A162">
        <v>41</v>
      </c>
      <c r="B162">
        <v>49</v>
      </c>
      <c r="C162" s="2" t="s">
        <v>896</v>
      </c>
      <c r="D162" s="2" t="s">
        <v>845</v>
      </c>
      <c r="F162">
        <v>0</v>
      </c>
      <c r="H162" t="str">
        <f>VLOOKUP(A162,UFMT_CONVERSION!$A:$E,3,FALSE)</f>
        <v>TT n SI n CC -&gt; GL account</v>
      </c>
      <c r="I162" t="str">
        <f>VLOOKUP(A162,UFMT_CONVERSION!$A:$E,5,FALSE)</f>
        <v xml:space="preserve">CONV_TYPE_REPLACE </v>
      </c>
      <c r="J162" t="str">
        <f t="shared" si="4"/>
        <v>Insert into UFMT_CONV_RULE (CONV_KEY, RULE_NUM, SRC_VALUE, DEST_VALUE, NEXT_KEY,  IS_DEFAULT) Values ('41', '49', '509,6034,840', '00010899770611', '',  '0');</v>
      </c>
      <c r="K162" t="str">
        <f t="shared" si="5"/>
        <v>Update UFMT_CONV_RULE set (SRC_VALUE, DEST_VALUE, NEXT_KEY,  IS_DEFAULT) = (SELECT '509,6034,840', '00010899770611', '',  '0' FROM DUAL) where CONV_KEY = '41' AND RULE_NUM = '49';</v>
      </c>
    </row>
    <row r="163" spans="1:11" x14ac:dyDescent="0.35">
      <c r="A163">
        <v>41</v>
      </c>
      <c r="B163">
        <v>50</v>
      </c>
      <c r="C163" s="2" t="s">
        <v>897</v>
      </c>
      <c r="D163" s="2" t="s">
        <v>861</v>
      </c>
      <c r="F163">
        <v>0</v>
      </c>
      <c r="H163" t="str">
        <f>VLOOKUP(A163,UFMT_CONVERSION!$A:$E,3,FALSE)</f>
        <v>TT n SI n CC -&gt; GL account</v>
      </c>
      <c r="I163" t="str">
        <f>VLOOKUP(A163,UFMT_CONVERSION!$A:$E,5,FALSE)</f>
        <v xml:space="preserve">CONV_TYPE_REPLACE </v>
      </c>
      <c r="J163" t="str">
        <f t="shared" si="4"/>
        <v>Insert into UFMT_CONV_RULE (CONV_KEY, RULE_NUM, SRC_VALUE, DEST_VALUE, NEXT_KEY,  IS_DEFAULT) Values ('41', '50', '509,6035,840', '09000899771411', '',  '0');</v>
      </c>
      <c r="K163" t="str">
        <f t="shared" si="5"/>
        <v>Update UFMT_CONV_RULE set (SRC_VALUE, DEST_VALUE, NEXT_KEY,  IS_DEFAULT) = (SELECT '509,6035,840', '09000899771411', '',  '0' FROM DUAL) where CONV_KEY = '41' AND RULE_NUM = '50';</v>
      </c>
    </row>
    <row r="164" spans="1:11" x14ac:dyDescent="0.35">
      <c r="A164">
        <v>41</v>
      </c>
      <c r="B164">
        <v>51</v>
      </c>
      <c r="C164" s="2" t="s">
        <v>898</v>
      </c>
      <c r="D164" s="2" t="s">
        <v>845</v>
      </c>
      <c r="F164">
        <v>0</v>
      </c>
      <c r="H164" t="str">
        <f>VLOOKUP(A164,UFMT_CONVERSION!$A:$E,3,FALSE)</f>
        <v>TT n SI n CC -&gt; GL account</v>
      </c>
      <c r="I164" t="str">
        <f>VLOOKUP(A164,UFMT_CONVERSION!$A:$E,5,FALSE)</f>
        <v xml:space="preserve">CONV_TYPE_REPLACE </v>
      </c>
      <c r="J164" t="str">
        <f t="shared" si="4"/>
        <v>Insert into UFMT_CONV_RULE (CONV_KEY, RULE_NUM, SRC_VALUE, DEST_VALUE, NEXT_KEY,  IS_DEFAULT) Values ('41', '51', '509,6036,840', '00010899770611', '',  '0');</v>
      </c>
      <c r="K164" t="str">
        <f t="shared" si="5"/>
        <v>Update UFMT_CONV_RULE set (SRC_VALUE, DEST_VALUE, NEXT_KEY,  IS_DEFAULT) = (SELECT '509,6036,840', '00010899770611', '',  '0' FROM DUAL) where CONV_KEY = '41' AND RULE_NUM = '51';</v>
      </c>
    </row>
    <row r="165" spans="1:11" x14ac:dyDescent="0.35">
      <c r="A165">
        <v>41</v>
      </c>
      <c r="B165">
        <v>52</v>
      </c>
      <c r="C165" s="2" t="s">
        <v>899</v>
      </c>
      <c r="D165" s="2" t="s">
        <v>854</v>
      </c>
      <c r="F165">
        <v>0</v>
      </c>
      <c r="H165" t="str">
        <f>VLOOKUP(A165,UFMT_CONVERSION!$A:$E,3,FALSE)</f>
        <v>TT n SI n CC -&gt; GL account</v>
      </c>
      <c r="I165" t="str">
        <f>VLOOKUP(A165,UFMT_CONVERSION!$A:$E,5,FALSE)</f>
        <v xml:space="preserve">CONV_TYPE_REPLACE </v>
      </c>
      <c r="J165" t="str">
        <f t="shared" si="4"/>
        <v>Insert into UFMT_CONV_RULE (CONV_KEY, RULE_NUM, SRC_VALUE, DEST_VALUE, NEXT_KEY,  IS_DEFAULT) Values ('41', '52', '509,6041,840', '00018999770311', '',  '0');</v>
      </c>
      <c r="K165" t="str">
        <f t="shared" si="5"/>
        <v>Update UFMT_CONV_RULE set (SRC_VALUE, DEST_VALUE, NEXT_KEY,  IS_DEFAULT) = (SELECT '509,6041,840', '00018999770311', '',  '0' FROM DUAL) where CONV_KEY = '41' AND RULE_NUM = '52';</v>
      </c>
    </row>
    <row r="166" spans="1:11" x14ac:dyDescent="0.35">
      <c r="A166">
        <v>41</v>
      </c>
      <c r="B166">
        <v>53</v>
      </c>
      <c r="C166" s="2" t="s">
        <v>900</v>
      </c>
      <c r="D166" s="2" t="s">
        <v>854</v>
      </c>
      <c r="F166">
        <v>0</v>
      </c>
      <c r="H166" t="str">
        <f>VLOOKUP(A166,UFMT_CONVERSION!$A:$E,3,FALSE)</f>
        <v>TT n SI n CC -&gt; GL account</v>
      </c>
      <c r="I166" t="str">
        <f>VLOOKUP(A166,UFMT_CONVERSION!$A:$E,5,FALSE)</f>
        <v xml:space="preserve">CONV_TYPE_REPLACE </v>
      </c>
      <c r="J166" t="str">
        <f t="shared" si="4"/>
        <v>Insert into UFMT_CONV_RULE (CONV_KEY, RULE_NUM, SRC_VALUE, DEST_VALUE, NEXT_KEY,  IS_DEFAULT) Values ('41', '53', '509,6042,840', '00018999770311', '',  '0');</v>
      </c>
      <c r="K166" t="str">
        <f t="shared" si="5"/>
        <v>Update UFMT_CONV_RULE set (SRC_VALUE, DEST_VALUE, NEXT_KEY,  IS_DEFAULT) = (SELECT '509,6042,840', '00018999770311', '',  '0' FROM DUAL) where CONV_KEY = '41' AND RULE_NUM = '53';</v>
      </c>
    </row>
    <row r="167" spans="1:11" x14ac:dyDescent="0.35">
      <c r="A167">
        <v>41</v>
      </c>
      <c r="B167">
        <v>54</v>
      </c>
      <c r="C167" s="2" t="s">
        <v>901</v>
      </c>
      <c r="D167" s="2" t="s">
        <v>854</v>
      </c>
      <c r="F167">
        <v>0</v>
      </c>
      <c r="H167" t="str">
        <f>VLOOKUP(A167,UFMT_CONVERSION!$A:$E,3,FALSE)</f>
        <v>TT n SI n CC -&gt; GL account</v>
      </c>
      <c r="I167" t="str">
        <f>VLOOKUP(A167,UFMT_CONVERSION!$A:$E,5,FALSE)</f>
        <v xml:space="preserve">CONV_TYPE_REPLACE </v>
      </c>
      <c r="J167" t="str">
        <f t="shared" si="4"/>
        <v>Insert into UFMT_CONV_RULE (CONV_KEY, RULE_NUM, SRC_VALUE, DEST_VALUE, NEXT_KEY,  IS_DEFAULT) Values ('41', '54', '509,6043,840', '00018999770311', '',  '0');</v>
      </c>
      <c r="K167" t="str">
        <f t="shared" si="5"/>
        <v>Update UFMT_CONV_RULE set (SRC_VALUE, DEST_VALUE, NEXT_KEY,  IS_DEFAULT) = (SELECT '509,6043,840', '00018999770311', '',  '0' FROM DUAL) where CONV_KEY = '41' AND RULE_NUM = '54';</v>
      </c>
    </row>
    <row r="168" spans="1:11" x14ac:dyDescent="0.35">
      <c r="A168">
        <v>41</v>
      </c>
      <c r="B168">
        <v>55</v>
      </c>
      <c r="C168" s="2" t="s">
        <v>902</v>
      </c>
      <c r="D168" s="2" t="s">
        <v>854</v>
      </c>
      <c r="F168">
        <v>0</v>
      </c>
      <c r="H168" t="str">
        <f>VLOOKUP(A168,UFMT_CONVERSION!$A:$E,3,FALSE)</f>
        <v>TT n SI n CC -&gt; GL account</v>
      </c>
      <c r="I168" t="str">
        <f>VLOOKUP(A168,UFMT_CONVERSION!$A:$E,5,FALSE)</f>
        <v xml:space="preserve">CONV_TYPE_REPLACE </v>
      </c>
      <c r="J168" t="str">
        <f t="shared" si="4"/>
        <v>Insert into UFMT_CONV_RULE (CONV_KEY, RULE_NUM, SRC_VALUE, DEST_VALUE, NEXT_KEY,  IS_DEFAULT) Values ('41', '55', '509,6044,840', '00018999770311', '',  '0');</v>
      </c>
      <c r="K168" t="str">
        <f t="shared" si="5"/>
        <v>Update UFMT_CONV_RULE set (SRC_VALUE, DEST_VALUE, NEXT_KEY,  IS_DEFAULT) = (SELECT '509,6044,840', '00018999770311', '',  '0' FROM DUAL) where CONV_KEY = '41' AND RULE_NUM = '55';</v>
      </c>
    </row>
    <row r="169" spans="1:11" x14ac:dyDescent="0.35">
      <c r="A169">
        <v>41</v>
      </c>
      <c r="B169">
        <v>56</v>
      </c>
      <c r="C169" s="2" t="s">
        <v>903</v>
      </c>
      <c r="D169" s="2" t="s">
        <v>854</v>
      </c>
      <c r="F169">
        <v>0</v>
      </c>
      <c r="H169" t="str">
        <f>VLOOKUP(A169,UFMT_CONVERSION!$A:$E,3,FALSE)</f>
        <v>TT n SI n CC -&gt; GL account</v>
      </c>
      <c r="I169" t="str">
        <f>VLOOKUP(A169,UFMT_CONVERSION!$A:$E,5,FALSE)</f>
        <v xml:space="preserve">CONV_TYPE_REPLACE </v>
      </c>
      <c r="J169" t="str">
        <f t="shared" si="4"/>
        <v>Insert into UFMT_CONV_RULE (CONV_KEY, RULE_NUM, SRC_VALUE, DEST_VALUE, NEXT_KEY,  IS_DEFAULT) Values ('41', '56', '509,6045,840', '00018999770311', '',  '0');</v>
      </c>
      <c r="K169" t="str">
        <f t="shared" si="5"/>
        <v>Update UFMT_CONV_RULE set (SRC_VALUE, DEST_VALUE, NEXT_KEY,  IS_DEFAULT) = (SELECT '509,6045,840', '00018999770311', '',  '0' FROM DUAL) where CONV_KEY = '41' AND RULE_NUM = '56';</v>
      </c>
    </row>
    <row r="170" spans="1:11" x14ac:dyDescent="0.35">
      <c r="A170">
        <v>41</v>
      </c>
      <c r="B170">
        <v>57</v>
      </c>
      <c r="C170" s="2" t="s">
        <v>904</v>
      </c>
      <c r="D170" s="2" t="s">
        <v>854</v>
      </c>
      <c r="F170">
        <v>0</v>
      </c>
      <c r="H170" t="str">
        <f>VLOOKUP(A170,UFMT_CONVERSION!$A:$E,3,FALSE)</f>
        <v>TT n SI n CC -&gt; GL account</v>
      </c>
      <c r="I170" t="str">
        <f>VLOOKUP(A170,UFMT_CONVERSION!$A:$E,5,FALSE)</f>
        <v xml:space="preserve">CONV_TYPE_REPLACE </v>
      </c>
      <c r="J170" t="str">
        <f t="shared" si="4"/>
        <v>Insert into UFMT_CONV_RULE (CONV_KEY, RULE_NUM, SRC_VALUE, DEST_VALUE, NEXT_KEY,  IS_DEFAULT) Values ('41', '57', '509,6046,840', '00018999770311', '',  '0');</v>
      </c>
      <c r="K170" t="str">
        <f t="shared" si="5"/>
        <v>Update UFMT_CONV_RULE set (SRC_VALUE, DEST_VALUE, NEXT_KEY,  IS_DEFAULT) = (SELECT '509,6046,840', '00018999770311', '',  '0' FROM DUAL) where CONV_KEY = '41' AND RULE_NUM = '57';</v>
      </c>
    </row>
    <row r="171" spans="1:11" x14ac:dyDescent="0.35">
      <c r="A171">
        <v>41</v>
      </c>
      <c r="B171">
        <v>58</v>
      </c>
      <c r="C171" s="2" t="s">
        <v>905</v>
      </c>
      <c r="D171" s="2" t="s">
        <v>874</v>
      </c>
      <c r="F171">
        <v>0</v>
      </c>
      <c r="H171" t="str">
        <f>VLOOKUP(A171,UFMT_CONVERSION!$A:$E,3,FALSE)</f>
        <v>TT n SI n CC -&gt; GL account</v>
      </c>
      <c r="I171" t="str">
        <f>VLOOKUP(A171,UFMT_CONVERSION!$A:$E,5,FALSE)</f>
        <v xml:space="preserve">CONV_TYPE_REPLACE </v>
      </c>
      <c r="J171" t="str">
        <f t="shared" si="4"/>
        <v>Insert into UFMT_CONV_RULE (CONV_KEY, RULE_NUM, SRC_VALUE, DEST_VALUE, NEXT_KEY,  IS_DEFAULT) Values ('41', '58', '509,6051,840', '00010899770511', '',  '0');</v>
      </c>
      <c r="K171" t="str">
        <f t="shared" si="5"/>
        <v>Update UFMT_CONV_RULE set (SRC_VALUE, DEST_VALUE, NEXT_KEY,  IS_DEFAULT) = (SELECT '509,6051,840', '00010899770511', '',  '0' FROM DUAL) where CONV_KEY = '41' AND RULE_NUM = '58';</v>
      </c>
    </row>
    <row r="172" spans="1:11" x14ac:dyDescent="0.35">
      <c r="A172">
        <v>41</v>
      </c>
      <c r="B172">
        <v>59</v>
      </c>
      <c r="C172" s="2" t="s">
        <v>906</v>
      </c>
      <c r="D172" s="2" t="s">
        <v>874</v>
      </c>
      <c r="F172">
        <v>0</v>
      </c>
      <c r="H172" t="str">
        <f>VLOOKUP(A172,UFMT_CONVERSION!$A:$E,3,FALSE)</f>
        <v>TT n SI n CC -&gt; GL account</v>
      </c>
      <c r="I172" t="str">
        <f>VLOOKUP(A172,UFMT_CONVERSION!$A:$E,5,FALSE)</f>
        <v xml:space="preserve">CONV_TYPE_REPLACE </v>
      </c>
      <c r="J172" t="str">
        <f t="shared" si="4"/>
        <v>Insert into UFMT_CONV_RULE (CONV_KEY, RULE_NUM, SRC_VALUE, DEST_VALUE, NEXT_KEY,  IS_DEFAULT) Values ('41', '59', '509,6052,840', '00010899770511', '',  '0');</v>
      </c>
      <c r="K172" t="str">
        <f t="shared" si="5"/>
        <v>Update UFMT_CONV_RULE set (SRC_VALUE, DEST_VALUE, NEXT_KEY,  IS_DEFAULT) = (SELECT '509,6052,840', '00010899770511', '',  '0' FROM DUAL) where CONV_KEY = '41' AND RULE_NUM = '59';</v>
      </c>
    </row>
    <row r="173" spans="1:11" x14ac:dyDescent="0.35">
      <c r="A173">
        <v>41</v>
      </c>
      <c r="B173">
        <v>60</v>
      </c>
      <c r="C173" s="2" t="s">
        <v>907</v>
      </c>
      <c r="D173" s="2" t="s">
        <v>874</v>
      </c>
      <c r="F173">
        <v>0</v>
      </c>
      <c r="H173" t="str">
        <f>VLOOKUP(A173,UFMT_CONVERSION!$A:$E,3,FALSE)</f>
        <v>TT n SI n CC -&gt; GL account</v>
      </c>
      <c r="I173" t="str">
        <f>VLOOKUP(A173,UFMT_CONVERSION!$A:$E,5,FALSE)</f>
        <v xml:space="preserve">CONV_TYPE_REPLACE </v>
      </c>
      <c r="J173" t="str">
        <f t="shared" si="4"/>
        <v>Insert into UFMT_CONV_RULE (CONV_KEY, RULE_NUM, SRC_VALUE, DEST_VALUE, NEXT_KEY,  IS_DEFAULT) Values ('41', '60', '509,6053,840', '00010899770511', '',  '0');</v>
      </c>
      <c r="K173" t="str">
        <f t="shared" si="5"/>
        <v>Update UFMT_CONV_RULE set (SRC_VALUE, DEST_VALUE, NEXT_KEY,  IS_DEFAULT) = (SELECT '509,6053,840', '00010899770511', '',  '0' FROM DUAL) where CONV_KEY = '41' AND RULE_NUM = '60';</v>
      </c>
    </row>
    <row r="174" spans="1:11" x14ac:dyDescent="0.35">
      <c r="A174">
        <v>41</v>
      </c>
      <c r="B174">
        <v>61</v>
      </c>
      <c r="C174" s="2" t="s">
        <v>908</v>
      </c>
      <c r="D174" s="2" t="s">
        <v>874</v>
      </c>
      <c r="F174">
        <v>0</v>
      </c>
      <c r="H174" t="str">
        <f>VLOOKUP(A174,UFMT_CONVERSION!$A:$E,3,FALSE)</f>
        <v>TT n SI n CC -&gt; GL account</v>
      </c>
      <c r="I174" t="str">
        <f>VLOOKUP(A174,UFMT_CONVERSION!$A:$E,5,FALSE)</f>
        <v xml:space="preserve">CONV_TYPE_REPLACE </v>
      </c>
      <c r="J174" t="str">
        <f t="shared" si="4"/>
        <v>Insert into UFMT_CONV_RULE (CONV_KEY, RULE_NUM, SRC_VALUE, DEST_VALUE, NEXT_KEY,  IS_DEFAULT) Values ('41', '61', '509,6054,840', '00010899770511', '',  '0');</v>
      </c>
      <c r="K174" t="str">
        <f t="shared" si="5"/>
        <v>Update UFMT_CONV_RULE set (SRC_VALUE, DEST_VALUE, NEXT_KEY,  IS_DEFAULT) = (SELECT '509,6054,840', '00010899770511', '',  '0' FROM DUAL) where CONV_KEY = '41' AND RULE_NUM = '61';</v>
      </c>
    </row>
    <row r="175" spans="1:11" x14ac:dyDescent="0.35">
      <c r="A175">
        <v>41</v>
      </c>
      <c r="B175">
        <v>62</v>
      </c>
      <c r="C175" s="2" t="s">
        <v>909</v>
      </c>
      <c r="D175" s="2" t="s">
        <v>874</v>
      </c>
      <c r="F175">
        <v>0</v>
      </c>
      <c r="H175" t="str">
        <f>VLOOKUP(A175,UFMT_CONVERSION!$A:$E,3,FALSE)</f>
        <v>TT n SI n CC -&gt; GL account</v>
      </c>
      <c r="I175" t="str">
        <f>VLOOKUP(A175,UFMT_CONVERSION!$A:$E,5,FALSE)</f>
        <v xml:space="preserve">CONV_TYPE_REPLACE </v>
      </c>
      <c r="J175" t="str">
        <f t="shared" si="4"/>
        <v>Insert into UFMT_CONV_RULE (CONV_KEY, RULE_NUM, SRC_VALUE, DEST_VALUE, NEXT_KEY,  IS_DEFAULT) Values ('41', '62', '509,6055,840', '00010899770511', '',  '0');</v>
      </c>
      <c r="K175" t="str">
        <f t="shared" si="5"/>
        <v>Update UFMT_CONV_RULE set (SRC_VALUE, DEST_VALUE, NEXT_KEY,  IS_DEFAULT) = (SELECT '509,6055,840', '00010899770511', '',  '0' FROM DUAL) where CONV_KEY = '41' AND RULE_NUM = '62';</v>
      </c>
    </row>
    <row r="176" spans="1:11" x14ac:dyDescent="0.35">
      <c r="A176">
        <v>41</v>
      </c>
      <c r="B176">
        <v>63</v>
      </c>
      <c r="C176" s="2" t="s">
        <v>910</v>
      </c>
      <c r="D176" s="2" t="s">
        <v>874</v>
      </c>
      <c r="F176">
        <v>0</v>
      </c>
      <c r="H176" t="str">
        <f>VLOOKUP(A176,UFMT_CONVERSION!$A:$E,3,FALSE)</f>
        <v>TT n SI n CC -&gt; GL account</v>
      </c>
      <c r="I176" t="str">
        <f>VLOOKUP(A176,UFMT_CONVERSION!$A:$E,5,FALSE)</f>
        <v xml:space="preserve">CONV_TYPE_REPLACE </v>
      </c>
      <c r="J176" t="str">
        <f t="shared" si="4"/>
        <v>Insert into UFMT_CONV_RULE (CONV_KEY, RULE_NUM, SRC_VALUE, DEST_VALUE, NEXT_KEY,  IS_DEFAULT) Values ('41', '63', '509,6056,840', '00010899770511', '',  '0');</v>
      </c>
      <c r="K176" t="str">
        <f t="shared" si="5"/>
        <v>Update UFMT_CONV_RULE set (SRC_VALUE, DEST_VALUE, NEXT_KEY,  IS_DEFAULT) = (SELECT '509,6056,840', '00010899770511', '',  '0' FROM DUAL) where CONV_KEY = '41' AND RULE_NUM = '63';</v>
      </c>
    </row>
    <row r="177" spans="1:11" x14ac:dyDescent="0.35">
      <c r="A177">
        <v>41</v>
      </c>
      <c r="B177">
        <v>64</v>
      </c>
      <c r="C177" s="2" t="s">
        <v>911</v>
      </c>
      <c r="D177" s="2" t="s">
        <v>912</v>
      </c>
      <c r="F177">
        <v>0</v>
      </c>
      <c r="H177" t="str">
        <f>VLOOKUP(A177,UFMT_CONVERSION!$A:$E,3,FALSE)</f>
        <v>TT n SI n CC -&gt; GL account</v>
      </c>
      <c r="I177" t="str">
        <f>VLOOKUP(A177,UFMT_CONVERSION!$A:$E,5,FALSE)</f>
        <v xml:space="preserve">CONV_TYPE_REPLACE </v>
      </c>
      <c r="J177" t="str">
        <f t="shared" si="4"/>
        <v>Insert into UFMT_CONV_RULE (CONV_KEY, RULE_NUM, SRC_VALUE, DEST_VALUE, NEXT_KEY,  IS_DEFAULT) Values ('41', '64', '781,721,840', '00014099000011', '',  '0');</v>
      </c>
      <c r="K177" t="str">
        <f t="shared" si="5"/>
        <v>Update UFMT_CONV_RULE set (SRC_VALUE, DEST_VALUE, NEXT_KEY,  IS_DEFAULT) = (SELECT '781,721,840', '00014099000011', '',  '0' FROM DUAL) where CONV_KEY = '41' AND RULE_NUM = '64';</v>
      </c>
    </row>
    <row r="178" spans="1:11" x14ac:dyDescent="0.35">
      <c r="A178">
        <v>41</v>
      </c>
      <c r="B178">
        <v>65</v>
      </c>
      <c r="C178" s="2" t="s">
        <v>913</v>
      </c>
      <c r="D178" s="2" t="s">
        <v>914</v>
      </c>
      <c r="F178">
        <v>0</v>
      </c>
      <c r="H178" t="str">
        <f>VLOOKUP(A178,UFMT_CONVERSION!$A:$E,3,FALSE)</f>
        <v>TT n SI n CC -&gt; GL account</v>
      </c>
      <c r="I178" t="str">
        <f>VLOOKUP(A178,UFMT_CONVERSION!$A:$E,5,FALSE)</f>
        <v xml:space="preserve">CONV_TYPE_REPLACE </v>
      </c>
      <c r="J178" t="str">
        <f t="shared" si="4"/>
        <v>Insert into UFMT_CONV_RULE (CONV_KEY, RULE_NUM, SRC_VALUE, DEST_VALUE, NEXT_KEY,  IS_DEFAULT) Values ('41', '65', '781,721,116', '00014099000021', '',  '0');</v>
      </c>
      <c r="K178" t="str">
        <f t="shared" si="5"/>
        <v>Update UFMT_CONV_RULE set (SRC_VALUE, DEST_VALUE, NEXT_KEY,  IS_DEFAULT) = (SELECT '781,721,116', '00014099000021', '',  '0' FROM DUAL) where CONV_KEY = '41' AND RULE_NUM = '65';</v>
      </c>
    </row>
    <row r="179" spans="1:11" x14ac:dyDescent="0.35">
      <c r="A179">
        <v>41</v>
      </c>
      <c r="B179">
        <v>66</v>
      </c>
      <c r="C179" s="2" t="s">
        <v>915</v>
      </c>
      <c r="D179" s="2" t="s">
        <v>916</v>
      </c>
      <c r="F179">
        <v>0</v>
      </c>
      <c r="H179" t="str">
        <f>VLOOKUP(A179,UFMT_CONVERSION!$A:$E,3,FALSE)</f>
        <v>TT n SI n CC -&gt; GL account</v>
      </c>
      <c r="I179" t="str">
        <f>VLOOKUP(A179,UFMT_CONVERSION!$A:$E,5,FALSE)</f>
        <v xml:space="preserve">CONV_TYPE_REPLACE </v>
      </c>
      <c r="J179" t="str">
        <f t="shared" si="4"/>
        <v>Insert into UFMT_CONV_RULE (CONV_KEY, RULE_NUM, SRC_VALUE, DEST_VALUE, NEXT_KEY,  IS_DEFAULT) Values ('41', '66', '781,721,764', '00014099000031', '',  '0');</v>
      </c>
      <c r="K179" t="str">
        <f t="shared" si="5"/>
        <v>Update UFMT_CONV_RULE set (SRC_VALUE, DEST_VALUE, NEXT_KEY,  IS_DEFAULT) = (SELECT '781,721,764', '00014099000031', '',  '0' FROM DUAL) where CONV_KEY = '41' AND RULE_NUM = '66';</v>
      </c>
    </row>
    <row r="180" spans="1:11" x14ac:dyDescent="0.35">
      <c r="A180">
        <v>41</v>
      </c>
      <c r="B180">
        <v>67</v>
      </c>
      <c r="C180" s="2" t="s">
        <v>917</v>
      </c>
      <c r="D180" s="2" t="s">
        <v>852</v>
      </c>
      <c r="F180">
        <v>0</v>
      </c>
      <c r="H180" t="str">
        <f>VLOOKUP(A180,UFMT_CONVERSION!$A:$E,3,FALSE)</f>
        <v>TT n SI n CC -&gt; GL account</v>
      </c>
      <c r="I180" t="str">
        <f>VLOOKUP(A180,UFMT_CONVERSION!$A:$E,5,FALSE)</f>
        <v xml:space="preserve">CONV_TYPE_REPLACE </v>
      </c>
      <c r="J180" t="str">
        <f t="shared" si="4"/>
        <v>Insert into UFMT_CONV_RULE (CONV_KEY, RULE_NUM, SRC_VALUE, DEST_VALUE, NEXT_KEY,  IS_DEFAULT) Values ('41', '67', '513,513,840', '00015199000011', '',  '0');</v>
      </c>
      <c r="K180" t="str">
        <f t="shared" si="5"/>
        <v>Update UFMT_CONV_RULE set (SRC_VALUE, DEST_VALUE, NEXT_KEY,  IS_DEFAULT) = (SELECT '513,513,840', '00015199000011', '',  '0' FROM DUAL) where CONV_KEY = '41' AND RULE_NUM = '67';</v>
      </c>
    </row>
    <row r="181" spans="1:11" x14ac:dyDescent="0.35">
      <c r="A181">
        <v>42</v>
      </c>
      <c r="B181">
        <v>1</v>
      </c>
      <c r="C181" s="2" t="s">
        <v>423</v>
      </c>
      <c r="D181" s="2" t="s">
        <v>126</v>
      </c>
      <c r="F181">
        <v>0</v>
      </c>
      <c r="H181" t="str">
        <f>VLOOKUP(A181,UFMT_CONVERSION!$A:$E,3,FALSE)</f>
        <v>Service ID to processing code for TT508</v>
      </c>
      <c r="I181" t="str">
        <f>VLOOKUP(A181,UFMT_CONVERSION!$A:$E,5,FALSE)</f>
        <v xml:space="preserve">CONV_TYPE_REPLACE </v>
      </c>
      <c r="J181" t="str">
        <f t="shared" si="4"/>
        <v>Insert into UFMT_CONV_RULE (CONV_KEY, RULE_NUM, SRC_VALUE, DEST_VALUE, NEXT_KEY,  IS_DEFAULT) Values ('42', '1', '1001', '84', '',  '0');</v>
      </c>
      <c r="K181" t="str">
        <f t="shared" si="5"/>
        <v>Update UFMT_CONV_RULE set (SRC_VALUE, DEST_VALUE, NEXT_KEY,  IS_DEFAULT) = (SELECT '1001', '84', '',  '0' FROM DUAL) where CONV_KEY = '42' AND RULE_NUM = '1';</v>
      </c>
    </row>
    <row r="182" spans="1:11" x14ac:dyDescent="0.35">
      <c r="A182">
        <v>42</v>
      </c>
      <c r="B182">
        <v>2</v>
      </c>
      <c r="C182" s="2"/>
      <c r="D182" s="2" t="s">
        <v>119</v>
      </c>
      <c r="F182">
        <v>1</v>
      </c>
      <c r="H182" t="str">
        <f>VLOOKUP(A182,UFMT_CONVERSION!$A:$E,3,FALSE)</f>
        <v>Service ID to processing code for TT508</v>
      </c>
      <c r="I182" t="str">
        <f>VLOOKUP(A182,UFMT_CONVERSION!$A:$E,5,FALSE)</f>
        <v xml:space="preserve">CONV_TYPE_REPLACE </v>
      </c>
      <c r="J182" t="str">
        <f t="shared" si="4"/>
        <v>Insert into UFMT_CONV_RULE (CONV_KEY, RULE_NUM, SRC_VALUE, DEST_VALUE, NEXT_KEY,  IS_DEFAULT) Values ('42', '2', '', '81', '',  '1');</v>
      </c>
      <c r="K182" t="str">
        <f t="shared" si="5"/>
        <v>Update UFMT_CONV_RULE set (SRC_VALUE, DEST_VALUE, NEXT_KEY,  IS_DEFAULT) = (SELECT '', '81', '',  '1' FROM DUAL) where CONV_KEY = '42' AND RULE_NUM = '2';</v>
      </c>
    </row>
    <row r="183" spans="1:11" x14ac:dyDescent="0.35">
      <c r="A183">
        <v>43</v>
      </c>
      <c r="B183">
        <v>1</v>
      </c>
      <c r="C183" s="2"/>
      <c r="D183" s="2" t="s">
        <v>918</v>
      </c>
      <c r="F183">
        <v>1</v>
      </c>
      <c r="H183" t="str">
        <f>VLOOKUP(A183,UFMT_CONVERSION!$A:$E,3,FALSE)</f>
        <v>Trim to 12</v>
      </c>
      <c r="I183" t="str">
        <f>VLOOKUP(A183,UFMT_CONVERSION!$A:$E,5,FALSE)</f>
        <v xml:space="preserve">CONV_TYPE_TEMPLATE </v>
      </c>
      <c r="J183" t="str">
        <f t="shared" si="4"/>
        <v>Insert into UFMT_CONV_RULE (CONV_KEY, RULE_NUM, SRC_VALUE, DEST_VALUE, NEXT_KEY,  IS_DEFAULT) Values ('43', '1', '', '{12:L}', '',  '1');</v>
      </c>
      <c r="K183" t="str">
        <f t="shared" si="5"/>
        <v>Update UFMT_CONV_RULE set (SRC_VALUE, DEST_VALUE, NEXT_KEY,  IS_DEFAULT) = (SELECT '', '{12:L}', '',  '1' FROM DUAL) where CONV_KEY = '43' AND RULE_NUM = '1';</v>
      </c>
    </row>
    <row r="184" spans="1:11" x14ac:dyDescent="0.35">
      <c r="A184">
        <v>44</v>
      </c>
      <c r="B184">
        <v>1</v>
      </c>
      <c r="C184" s="2" t="s">
        <v>919</v>
      </c>
      <c r="D184" s="2" t="s">
        <v>12</v>
      </c>
      <c r="F184">
        <v>0</v>
      </c>
      <c r="H184" t="str">
        <f>VLOOKUP(A184,UFMT_CONVERSION!$A:$E,3,FALSE)</f>
        <v>Trans_type for sending F103 as GL acct</v>
      </c>
      <c r="I184" t="str">
        <f>VLOOKUP(A184,UFMT_CONVERSION!$A:$E,5,FALSE)</f>
        <v xml:space="preserve">CONV_TYPE_REPLACE </v>
      </c>
      <c r="J184" t="str">
        <f t="shared" si="4"/>
        <v>Insert into UFMT_CONV_RULE (CONV_KEY, RULE_NUM, SRC_VALUE, DEST_VALUE, NEXT_KEY,  IS_DEFAULT) Values ('44', '1', '512', '1', '',  '0');</v>
      </c>
      <c r="K184" t="str">
        <f t="shared" si="5"/>
        <v>Update UFMT_CONV_RULE set (SRC_VALUE, DEST_VALUE, NEXT_KEY,  IS_DEFAULT) = (SELECT '512', '1', '',  '0' FROM DUAL) where CONV_KEY = '44' AND RULE_NUM = '1';</v>
      </c>
    </row>
    <row r="185" spans="1:11" x14ac:dyDescent="0.35">
      <c r="A185">
        <v>44</v>
      </c>
      <c r="B185">
        <v>2</v>
      </c>
      <c r="C185" s="2"/>
      <c r="D185" s="2" t="s">
        <v>254</v>
      </c>
      <c r="F185">
        <v>1</v>
      </c>
      <c r="H185" t="str">
        <f>VLOOKUP(A185,UFMT_CONVERSION!$A:$E,3,FALSE)</f>
        <v>Trans_type for sending F103 as GL acct</v>
      </c>
      <c r="I185" t="str">
        <f>VLOOKUP(A185,UFMT_CONVERSION!$A:$E,5,FALSE)</f>
        <v xml:space="preserve">CONV_TYPE_REPLACE </v>
      </c>
      <c r="J185" t="str">
        <f t="shared" si="4"/>
        <v>Insert into UFMT_CONV_RULE (CONV_KEY, RULE_NUM, SRC_VALUE, DEST_VALUE, NEXT_KEY,  IS_DEFAULT) Values ('44', '2', '', '0', '',  '1');</v>
      </c>
      <c r="K185" t="str">
        <f t="shared" si="5"/>
        <v>Update UFMT_CONV_RULE set (SRC_VALUE, DEST_VALUE, NEXT_KEY,  IS_DEFAULT) = (SELECT '', '0', '',  '1' FROM DUAL) where CONV_KEY = '44' AND RULE_NUM = '2';</v>
      </c>
    </row>
    <row r="186" spans="1:11" x14ac:dyDescent="0.35">
      <c r="A186">
        <v>44</v>
      </c>
      <c r="B186">
        <v>3</v>
      </c>
      <c r="C186" s="2" t="s">
        <v>213</v>
      </c>
      <c r="D186" s="2" t="s">
        <v>12</v>
      </c>
      <c r="F186">
        <v>0</v>
      </c>
      <c r="H186" t="str">
        <f>VLOOKUP(A186,UFMT_CONVERSION!$A:$E,3,FALSE)</f>
        <v>Trans_type for sending F103 as GL acct</v>
      </c>
      <c r="I186" t="str">
        <f>VLOOKUP(A186,UFMT_CONVERSION!$A:$E,5,FALSE)</f>
        <v xml:space="preserve">CONV_TYPE_REPLACE </v>
      </c>
      <c r="J186" t="str">
        <f t="shared" si="4"/>
        <v>Insert into UFMT_CONV_RULE (CONV_KEY, RULE_NUM, SRC_VALUE, DEST_VALUE, NEXT_KEY,  IS_DEFAULT) Values ('44', '3', '508', '1', '',  '0');</v>
      </c>
      <c r="K186" t="str">
        <f t="shared" si="5"/>
        <v>Update UFMT_CONV_RULE set (SRC_VALUE, DEST_VALUE, NEXT_KEY,  IS_DEFAULT) = (SELECT '508', '1', '',  '0' FROM DUAL) where CONV_KEY = '44' AND RULE_NUM = '3';</v>
      </c>
    </row>
    <row r="187" spans="1:11" x14ac:dyDescent="0.35">
      <c r="A187">
        <v>44</v>
      </c>
      <c r="B187">
        <v>4</v>
      </c>
      <c r="C187" s="2" t="s">
        <v>920</v>
      </c>
      <c r="D187" s="2" t="s">
        <v>12</v>
      </c>
      <c r="F187">
        <v>0</v>
      </c>
      <c r="H187" t="str">
        <f>VLOOKUP(A187,UFMT_CONVERSION!$A:$E,3,FALSE)</f>
        <v>Trans_type for sending F103 as GL acct</v>
      </c>
      <c r="I187" t="str">
        <f>VLOOKUP(A187,UFMT_CONVERSION!$A:$E,5,FALSE)</f>
        <v xml:space="preserve">CONV_TYPE_REPLACE </v>
      </c>
      <c r="J187" t="str">
        <f t="shared" si="4"/>
        <v>Insert into UFMT_CONV_RULE (CONV_KEY, RULE_NUM, SRC_VALUE, DEST_VALUE, NEXT_KEY,  IS_DEFAULT) Values ('44', '4', '509', '1', '',  '0');</v>
      </c>
      <c r="K187" t="str">
        <f t="shared" si="5"/>
        <v>Update UFMT_CONV_RULE set (SRC_VALUE, DEST_VALUE, NEXT_KEY,  IS_DEFAULT) = (SELECT '509', '1', '',  '0' FROM DUAL) where CONV_KEY = '44' AND RULE_NUM = '4';</v>
      </c>
    </row>
    <row r="188" spans="1:11" x14ac:dyDescent="0.35">
      <c r="A188">
        <v>44</v>
      </c>
      <c r="B188">
        <v>5</v>
      </c>
      <c r="C188" s="2" t="s">
        <v>921</v>
      </c>
      <c r="D188" s="2" t="s">
        <v>12</v>
      </c>
      <c r="F188">
        <v>0</v>
      </c>
      <c r="H188" t="str">
        <f>VLOOKUP(A188,UFMT_CONVERSION!$A:$E,3,FALSE)</f>
        <v>Trans_type for sending F103 as GL acct</v>
      </c>
      <c r="I188" t="str">
        <f>VLOOKUP(A188,UFMT_CONVERSION!$A:$E,5,FALSE)</f>
        <v xml:space="preserve">CONV_TYPE_REPLACE </v>
      </c>
      <c r="J188" t="str">
        <f t="shared" si="4"/>
        <v>Insert into UFMT_CONV_RULE (CONV_KEY, RULE_NUM, SRC_VALUE, DEST_VALUE, NEXT_KEY,  IS_DEFAULT) Values ('44', '5', '781', '1', '',  '0');</v>
      </c>
      <c r="K188" t="str">
        <f t="shared" si="5"/>
        <v>Update UFMT_CONV_RULE set (SRC_VALUE, DEST_VALUE, NEXT_KEY,  IS_DEFAULT) = (SELECT '781', '1', '',  '0' FROM DUAL) where CONV_KEY = '44' AND RULE_NUM = '5';</v>
      </c>
    </row>
    <row r="189" spans="1:11" x14ac:dyDescent="0.35">
      <c r="A189">
        <v>44</v>
      </c>
      <c r="B189">
        <v>6</v>
      </c>
      <c r="C189" s="2" t="s">
        <v>922</v>
      </c>
      <c r="D189" s="2" t="s">
        <v>12</v>
      </c>
      <c r="F189">
        <v>0</v>
      </c>
      <c r="H189" t="str">
        <f>VLOOKUP(A189,UFMT_CONVERSION!$A:$E,3,FALSE)</f>
        <v>Trans_type for sending F103 as GL acct</v>
      </c>
      <c r="I189" t="str">
        <f>VLOOKUP(A189,UFMT_CONVERSION!$A:$E,5,FALSE)</f>
        <v xml:space="preserve">CONV_TYPE_REPLACE </v>
      </c>
      <c r="J189" t="str">
        <f t="shared" si="4"/>
        <v>Insert into UFMT_CONV_RULE (CONV_KEY, RULE_NUM, SRC_VALUE, DEST_VALUE, NEXT_KEY,  IS_DEFAULT) Values ('44', '6', '513', '1', '',  '0');</v>
      </c>
      <c r="K189" t="str">
        <f t="shared" si="5"/>
        <v>Update UFMT_CONV_RULE set (SRC_VALUE, DEST_VALUE, NEXT_KEY,  IS_DEFAULT) = (SELECT '513', '1', '',  '0' FROM DUAL) where CONV_KEY = '44' AND RULE_NUM = '6';</v>
      </c>
    </row>
    <row r="190" spans="1:11" x14ac:dyDescent="0.35">
      <c r="A190">
        <v>45</v>
      </c>
      <c r="B190">
        <v>1</v>
      </c>
      <c r="C190" s="2"/>
      <c r="D190" s="2" t="s">
        <v>254</v>
      </c>
      <c r="F190">
        <v>1</v>
      </c>
      <c r="H190" t="str">
        <f>VLOOKUP(A190,UFMT_CONVERSION!$A:$E,3,FALSE)</f>
        <v>Value_id 175 -&gt; false/true</v>
      </c>
      <c r="I190" t="str">
        <f>VLOOKUP(A190,UFMT_CONVERSION!$A:$E,5,FALSE)</f>
        <v xml:space="preserve">CONV_TYPE_REPLACE </v>
      </c>
      <c r="J190" t="str">
        <f t="shared" si="4"/>
        <v>Insert into UFMT_CONV_RULE (CONV_KEY, RULE_NUM, SRC_VALUE, DEST_VALUE, NEXT_KEY,  IS_DEFAULT) Values ('45', '1', '', '0', '',  '1');</v>
      </c>
      <c r="K190" t="str">
        <f t="shared" si="5"/>
        <v>Update UFMT_CONV_RULE set (SRC_VALUE, DEST_VALUE, NEXT_KEY,  IS_DEFAULT) = (SELECT '', '0', '',  '1' FROM DUAL) where CONV_KEY = '45' AND RULE_NUM = '1';</v>
      </c>
    </row>
    <row r="191" spans="1:11" x14ac:dyDescent="0.35">
      <c r="A191">
        <v>45</v>
      </c>
      <c r="B191">
        <v>2</v>
      </c>
      <c r="C191" s="2" t="s">
        <v>923</v>
      </c>
      <c r="D191" s="2" t="s">
        <v>12</v>
      </c>
      <c r="F191">
        <v>0</v>
      </c>
      <c r="H191" t="str">
        <f>VLOOKUP(A191,UFMT_CONVERSION!$A:$E,3,FALSE)</f>
        <v>Value_id 175 -&gt; false/true</v>
      </c>
      <c r="I191" t="str">
        <f>VLOOKUP(A191,UFMT_CONVERSION!$A:$E,5,FALSE)</f>
        <v xml:space="preserve">CONV_TYPE_REPLACE </v>
      </c>
      <c r="J191" t="str">
        <f t="shared" si="4"/>
        <v>Insert into UFMT_CONV_RULE (CONV_KEY, RULE_NUM, SRC_VALUE, DEST_VALUE, NEXT_KEY,  IS_DEFAULT) Values ('45', '2', '483516,774,1001,1001', '1', '',  '0');</v>
      </c>
      <c r="K191" t="str">
        <f t="shared" si="5"/>
        <v>Update UFMT_CONV_RULE set (SRC_VALUE, DEST_VALUE, NEXT_KEY,  IS_DEFAULT) = (SELECT '483516,774,1001,1001', '1', '',  '0' FROM DUAL) where CONV_KEY = '45' AND RULE_NUM = '2';</v>
      </c>
    </row>
    <row r="192" spans="1:11" x14ac:dyDescent="0.35">
      <c r="A192">
        <v>45</v>
      </c>
      <c r="B192">
        <v>3</v>
      </c>
      <c r="C192" s="2" t="s">
        <v>924</v>
      </c>
      <c r="D192" s="2" t="s">
        <v>12</v>
      </c>
      <c r="F192">
        <v>0</v>
      </c>
      <c r="H192" t="str">
        <f>VLOOKUP(A192,UFMT_CONVERSION!$A:$E,3,FALSE)</f>
        <v>Value_id 175 -&gt; false/true</v>
      </c>
      <c r="I192" t="str">
        <f>VLOOKUP(A192,UFMT_CONVERSION!$A:$E,5,FALSE)</f>
        <v xml:space="preserve">CONV_TYPE_REPLACE </v>
      </c>
      <c r="J192" t="str">
        <f t="shared" si="4"/>
        <v>Insert into UFMT_CONV_RULE (CONV_KEY, RULE_NUM, SRC_VALUE, DEST_VALUE, NEXT_KEY,  IS_DEFAULT) Values ('45', '3', '483516,700,1001,1001', '1', '',  '0');</v>
      </c>
      <c r="K192" t="str">
        <f t="shared" si="5"/>
        <v>Update UFMT_CONV_RULE set (SRC_VALUE, DEST_VALUE, NEXT_KEY,  IS_DEFAULT) = (SELECT '483516,700,1001,1001', '1', '',  '0' FROM DUAL) where CONV_KEY = '45' AND RULE_NUM = '3';</v>
      </c>
    </row>
    <row r="193" spans="1:11" x14ac:dyDescent="0.35">
      <c r="A193">
        <v>45</v>
      </c>
      <c r="B193">
        <v>4</v>
      </c>
      <c r="C193" s="2" t="s">
        <v>925</v>
      </c>
      <c r="D193" s="2" t="s">
        <v>12</v>
      </c>
      <c r="F193">
        <v>0</v>
      </c>
      <c r="H193" t="str">
        <f>VLOOKUP(A193,UFMT_CONVERSION!$A:$E,3,FALSE)</f>
        <v>Value_id 175 -&gt; false/true</v>
      </c>
      <c r="I193" t="str">
        <f>VLOOKUP(A193,UFMT_CONVERSION!$A:$E,5,FALSE)</f>
        <v xml:space="preserve">CONV_TYPE_REPLACE </v>
      </c>
      <c r="J193" t="str">
        <f t="shared" si="4"/>
        <v>Insert into UFMT_CONV_RULE (CONV_KEY, RULE_NUM, SRC_VALUE, DEST_VALUE, NEXT_KEY,  IS_DEFAULT) Values ('45', '4', '483516,512,1001,1001', '1', '',  '0');</v>
      </c>
      <c r="K193" t="str">
        <f t="shared" si="5"/>
        <v>Update UFMT_CONV_RULE set (SRC_VALUE, DEST_VALUE, NEXT_KEY,  IS_DEFAULT) = (SELECT '483516,512,1001,1001', '1', '',  '0' FROM DUAL) where CONV_KEY = '45' AND RULE_NUM = '4';</v>
      </c>
    </row>
    <row r="194" spans="1:11" x14ac:dyDescent="0.35">
      <c r="A194">
        <v>45</v>
      </c>
      <c r="B194">
        <v>5</v>
      </c>
      <c r="C194" s="2" t="s">
        <v>926</v>
      </c>
      <c r="D194" s="2" t="s">
        <v>12</v>
      </c>
      <c r="F194">
        <v>0</v>
      </c>
      <c r="H194" t="str">
        <f>VLOOKUP(A194,UFMT_CONVERSION!$A:$E,3,FALSE)</f>
        <v>Value_id 175 -&gt; false/true</v>
      </c>
      <c r="I194" t="str">
        <f>VLOOKUP(A194,UFMT_CONVERSION!$A:$E,5,FALSE)</f>
        <v xml:space="preserve">CONV_TYPE_REPLACE </v>
      </c>
      <c r="J194" t="str">
        <f t="shared" si="4"/>
        <v>Insert into UFMT_CONV_RULE (CONV_KEY, RULE_NUM, SRC_VALUE, DEST_VALUE, NEXT_KEY,  IS_DEFAULT) Values ('45', '5', '483516,508,1001,1001', '1', '',  '0');</v>
      </c>
      <c r="K194" t="str">
        <f t="shared" si="5"/>
        <v>Update UFMT_CONV_RULE set (SRC_VALUE, DEST_VALUE, NEXT_KEY,  IS_DEFAULT) = (SELECT '483516,508,1001,1001', '1', '',  '0' FROM DUAL) where CONV_KEY = '45' AND RULE_NUM = '5';</v>
      </c>
    </row>
    <row r="195" spans="1:11" x14ac:dyDescent="0.35">
      <c r="A195">
        <v>45</v>
      </c>
      <c r="B195">
        <v>6</v>
      </c>
      <c r="C195" s="2" t="s">
        <v>927</v>
      </c>
      <c r="D195" s="2" t="s">
        <v>12</v>
      </c>
      <c r="F195">
        <v>0</v>
      </c>
      <c r="H195" t="str">
        <f>VLOOKUP(A195,UFMT_CONVERSION!$A:$E,3,FALSE)</f>
        <v>Value_id 175 -&gt; false/true</v>
      </c>
      <c r="I195" t="str">
        <f>VLOOKUP(A195,UFMT_CONVERSION!$A:$E,5,FALSE)</f>
        <v xml:space="preserve">CONV_TYPE_REPLACE </v>
      </c>
      <c r="J195" t="str">
        <f t="shared" si="4"/>
        <v>Insert into UFMT_CONV_RULE (CONV_KEY, RULE_NUM, SRC_VALUE, DEST_VALUE, NEXT_KEY,  IS_DEFAULT) Values ('45', '6', '472631,774,1001,1001', '1', '',  '0');</v>
      </c>
      <c r="K195" t="str">
        <f t="shared" si="5"/>
        <v>Update UFMT_CONV_RULE set (SRC_VALUE, DEST_VALUE, NEXT_KEY,  IS_DEFAULT) = (SELECT '472631,774,1001,1001', '1', '',  '0' FROM DUAL) where CONV_KEY = '45' AND RULE_NUM = '6';</v>
      </c>
    </row>
    <row r="196" spans="1:11" x14ac:dyDescent="0.35">
      <c r="A196">
        <v>45</v>
      </c>
      <c r="B196">
        <v>7</v>
      </c>
      <c r="C196" s="2" t="s">
        <v>928</v>
      </c>
      <c r="D196" s="2" t="s">
        <v>12</v>
      </c>
      <c r="F196">
        <v>0</v>
      </c>
      <c r="H196" t="str">
        <f>VLOOKUP(A196,UFMT_CONVERSION!$A:$E,3,FALSE)</f>
        <v>Value_id 175 -&gt; false/true</v>
      </c>
      <c r="I196" t="str">
        <f>VLOOKUP(A196,UFMT_CONVERSION!$A:$E,5,FALSE)</f>
        <v xml:space="preserve">CONV_TYPE_REPLACE </v>
      </c>
      <c r="J196" t="str">
        <f t="shared" ref="J196:J259" si="6">"Insert into UFMT_CONV_RULE (CONV_KEY, RULE_NUM, SRC_VALUE, DEST_VALUE, NEXT_KEY,  IS_DEFAULT) Values ('"&amp;A196&amp;"', '"&amp;B196&amp;"', '"&amp;C196&amp;"', '"&amp;D196&amp;"', '"&amp;E196&amp;"',  '"&amp;F196&amp;"');"</f>
        <v>Insert into UFMT_CONV_RULE (CONV_KEY, RULE_NUM, SRC_VALUE, DEST_VALUE, NEXT_KEY,  IS_DEFAULT) Values ('45', '7', '516223,774,1001,1001', '1', '',  '0');</v>
      </c>
      <c r="K196" t="str">
        <f t="shared" ref="K196:K259" si="7">"Update UFMT_CONV_RULE set (SRC_VALUE, DEST_VALUE, NEXT_KEY,  IS_DEFAULT) = (SELECT '"&amp;C196&amp;"', '"&amp;D196&amp;"', '"&amp;E196&amp;"',  '"&amp;F196&amp;"' FROM DUAL) where CONV_KEY = '"&amp;A196&amp;"' AND RULE_NUM = '"&amp;B196&amp;"';"</f>
        <v>Update UFMT_CONV_RULE set (SRC_VALUE, DEST_VALUE, NEXT_KEY,  IS_DEFAULT) = (SELECT '516223,774,1001,1001', '1', '',  '0' FROM DUAL) where CONV_KEY = '45' AND RULE_NUM = '7';</v>
      </c>
    </row>
    <row r="197" spans="1:11" x14ac:dyDescent="0.35">
      <c r="A197">
        <v>45</v>
      </c>
      <c r="B197">
        <v>8</v>
      </c>
      <c r="C197" s="2" t="s">
        <v>929</v>
      </c>
      <c r="D197" s="2" t="s">
        <v>12</v>
      </c>
      <c r="F197">
        <v>0</v>
      </c>
      <c r="H197" t="str">
        <f>VLOOKUP(A197,UFMT_CONVERSION!$A:$E,3,FALSE)</f>
        <v>Value_id 175 -&gt; false/true</v>
      </c>
      <c r="I197" t="str">
        <f>VLOOKUP(A197,UFMT_CONVERSION!$A:$E,5,FALSE)</f>
        <v xml:space="preserve">CONV_TYPE_REPLACE </v>
      </c>
      <c r="J197" t="str">
        <f t="shared" si="6"/>
        <v>Insert into UFMT_CONV_RULE (CONV_KEY, RULE_NUM, SRC_VALUE, DEST_VALUE, NEXT_KEY,  IS_DEFAULT) Values ('45', '8', '483516,733,1001,1001', '1', '',  '0');</v>
      </c>
      <c r="K197" t="str">
        <f t="shared" si="7"/>
        <v>Update UFMT_CONV_RULE set (SRC_VALUE, DEST_VALUE, NEXT_KEY,  IS_DEFAULT) = (SELECT '483516,733,1001,1001', '1', '',  '0' FROM DUAL) where CONV_KEY = '45' AND RULE_NUM = '8';</v>
      </c>
    </row>
    <row r="198" spans="1:11" x14ac:dyDescent="0.35">
      <c r="A198">
        <v>45</v>
      </c>
      <c r="B198">
        <v>10</v>
      </c>
      <c r="C198" s="2" t="s">
        <v>930</v>
      </c>
      <c r="D198" s="2" t="s">
        <v>12</v>
      </c>
      <c r="F198">
        <v>0</v>
      </c>
      <c r="H198" t="str">
        <f>VLOOKUP(A198,UFMT_CONVERSION!$A:$E,3,FALSE)</f>
        <v>Value_id 175 -&gt; false/true</v>
      </c>
      <c r="I198" t="str">
        <f>VLOOKUP(A198,UFMT_CONVERSION!$A:$E,5,FALSE)</f>
        <v xml:space="preserve">CONV_TYPE_REPLACE </v>
      </c>
      <c r="J198" t="str">
        <f t="shared" si="6"/>
        <v>Insert into UFMT_CONV_RULE (CONV_KEY, RULE_NUM, SRC_VALUE, DEST_VALUE, NEXT_KEY,  IS_DEFAULT) Values ('45', '10', '483516,703,1001,1001', '1', '',  '0');</v>
      </c>
      <c r="K198" t="str">
        <f t="shared" si="7"/>
        <v>Update UFMT_CONV_RULE set (SRC_VALUE, DEST_VALUE, NEXT_KEY,  IS_DEFAULT) = (SELECT '483516,703,1001,1001', '1', '',  '0' FROM DUAL) where CONV_KEY = '45' AND RULE_NUM = '10';</v>
      </c>
    </row>
    <row r="199" spans="1:11" x14ac:dyDescent="0.35">
      <c r="A199">
        <v>45</v>
      </c>
      <c r="B199">
        <v>11</v>
      </c>
      <c r="C199" s="2" t="s">
        <v>931</v>
      </c>
      <c r="D199" s="2" t="s">
        <v>12</v>
      </c>
      <c r="F199">
        <v>0</v>
      </c>
      <c r="H199" t="str">
        <f>VLOOKUP(A199,UFMT_CONVERSION!$A:$E,3,FALSE)</f>
        <v>Value_id 175 -&gt; false/true</v>
      </c>
      <c r="I199" t="str">
        <f>VLOOKUP(A199,UFMT_CONVERSION!$A:$E,5,FALSE)</f>
        <v xml:space="preserve">CONV_TYPE_REPLACE </v>
      </c>
      <c r="J199" t="str">
        <f t="shared" si="6"/>
        <v>Insert into UFMT_CONV_RULE (CONV_KEY, RULE_NUM, SRC_VALUE, DEST_VALUE, NEXT_KEY,  IS_DEFAULT) Values ('45', '11', '483516,704,1001,1001', '1', '',  '0');</v>
      </c>
      <c r="K199" t="str">
        <f t="shared" si="7"/>
        <v>Update UFMT_CONV_RULE set (SRC_VALUE, DEST_VALUE, NEXT_KEY,  IS_DEFAULT) = (SELECT '483516,704,1001,1001', '1', '',  '0' FROM DUAL) where CONV_KEY = '45' AND RULE_NUM = '11';</v>
      </c>
    </row>
    <row r="200" spans="1:11" x14ac:dyDescent="0.35">
      <c r="A200">
        <v>45</v>
      </c>
      <c r="B200">
        <v>12</v>
      </c>
      <c r="C200" s="2" t="s">
        <v>932</v>
      </c>
      <c r="D200" s="2" t="s">
        <v>12</v>
      </c>
      <c r="F200">
        <v>0</v>
      </c>
      <c r="H200" t="str">
        <f>VLOOKUP(A200,UFMT_CONVERSION!$A:$E,3,FALSE)</f>
        <v>Value_id 175 -&gt; false/true</v>
      </c>
      <c r="I200" t="str">
        <f>VLOOKUP(A200,UFMT_CONVERSION!$A:$E,5,FALSE)</f>
        <v xml:space="preserve">CONV_TYPE_REPLACE </v>
      </c>
      <c r="J200" t="str">
        <f t="shared" si="6"/>
        <v>Insert into UFMT_CONV_RULE (CONV_KEY, RULE_NUM, SRC_VALUE, DEST_VALUE, NEXT_KEY,  IS_DEFAULT) Values ('45', '12', '483516,781,1001,1001', '1', '',  '0');</v>
      </c>
      <c r="K200" t="str">
        <f t="shared" si="7"/>
        <v>Update UFMT_CONV_RULE set (SRC_VALUE, DEST_VALUE, NEXT_KEY,  IS_DEFAULT) = (SELECT '483516,781,1001,1001', '1', '',  '0' FROM DUAL) where CONV_KEY = '45' AND RULE_NUM = '12';</v>
      </c>
    </row>
    <row r="201" spans="1:11" x14ac:dyDescent="0.35">
      <c r="A201">
        <v>45</v>
      </c>
      <c r="B201">
        <v>13</v>
      </c>
      <c r="C201" s="2" t="s">
        <v>933</v>
      </c>
      <c r="D201" s="2" t="s">
        <v>12</v>
      </c>
      <c r="F201">
        <v>0</v>
      </c>
      <c r="H201" t="str">
        <f>VLOOKUP(A201,UFMT_CONVERSION!$A:$E,3,FALSE)</f>
        <v>Value_id 175 -&gt; false/true</v>
      </c>
      <c r="I201" t="str">
        <f>VLOOKUP(A201,UFMT_CONVERSION!$A:$E,5,FALSE)</f>
        <v xml:space="preserve">CONV_TYPE_REPLACE </v>
      </c>
      <c r="J201" t="str">
        <f t="shared" si="6"/>
        <v>Insert into UFMT_CONV_RULE (CONV_KEY, RULE_NUM, SRC_VALUE, DEST_VALUE, NEXT_KEY,  IS_DEFAULT) Values ('45', '13', '483516,777,1001,1001', '1', '',  '0');</v>
      </c>
      <c r="K201" t="str">
        <f t="shared" si="7"/>
        <v>Update UFMT_CONV_RULE set (SRC_VALUE, DEST_VALUE, NEXT_KEY,  IS_DEFAULT) = (SELECT '483516,777,1001,1001', '1', '',  '0' FROM DUAL) where CONV_KEY = '45' AND RULE_NUM = '13';</v>
      </c>
    </row>
    <row r="202" spans="1:11" x14ac:dyDescent="0.35">
      <c r="A202">
        <v>45</v>
      </c>
      <c r="B202">
        <v>14</v>
      </c>
      <c r="C202" s="2" t="s">
        <v>934</v>
      </c>
      <c r="D202" s="2" t="s">
        <v>12</v>
      </c>
      <c r="F202">
        <v>0</v>
      </c>
      <c r="H202" t="str">
        <f>VLOOKUP(A202,UFMT_CONVERSION!$A:$E,3,FALSE)</f>
        <v>Value_id 175 -&gt; false/true</v>
      </c>
      <c r="I202" t="str">
        <f>VLOOKUP(A202,UFMT_CONVERSION!$A:$E,5,FALSE)</f>
        <v xml:space="preserve">CONV_TYPE_REPLACE </v>
      </c>
      <c r="J202" t="str">
        <f t="shared" si="6"/>
        <v>Insert into UFMT_CONV_RULE (CONV_KEY, RULE_NUM, SRC_VALUE, DEST_VALUE, NEXT_KEY,  IS_DEFAULT) Values ('45', '14', '483516,736,1001,1001', '1', '',  '0');</v>
      </c>
      <c r="K202" t="str">
        <f t="shared" si="7"/>
        <v>Update UFMT_CONV_RULE set (SRC_VALUE, DEST_VALUE, NEXT_KEY,  IS_DEFAULT) = (SELECT '483516,736,1001,1001', '1', '',  '0' FROM DUAL) where CONV_KEY = '45' AND RULE_NUM = '14';</v>
      </c>
    </row>
    <row r="203" spans="1:11" x14ac:dyDescent="0.35">
      <c r="A203">
        <v>45</v>
      </c>
      <c r="B203">
        <v>15</v>
      </c>
      <c r="C203" s="2" t="s">
        <v>935</v>
      </c>
      <c r="D203" s="2" t="s">
        <v>12</v>
      </c>
      <c r="F203">
        <v>0</v>
      </c>
      <c r="H203" t="str">
        <f>VLOOKUP(A203,UFMT_CONVERSION!$A:$E,3,FALSE)</f>
        <v>Value_id 175 -&gt; false/true</v>
      </c>
      <c r="I203" t="str">
        <f>VLOOKUP(A203,UFMT_CONVERSION!$A:$E,5,FALSE)</f>
        <v xml:space="preserve">CONV_TYPE_REPLACE </v>
      </c>
      <c r="J203" t="str">
        <f t="shared" si="6"/>
        <v>Insert into UFMT_CONV_RULE (CONV_KEY, RULE_NUM, SRC_VALUE, DEST_VALUE, NEXT_KEY,  IS_DEFAULT) Values ('45', '15', '483516,775,1001,1001', '1', '',  '0');</v>
      </c>
      <c r="K203" t="str">
        <f t="shared" si="7"/>
        <v>Update UFMT_CONV_RULE set (SRC_VALUE, DEST_VALUE, NEXT_KEY,  IS_DEFAULT) = (SELECT '483516,775,1001,1001', '1', '',  '0' FROM DUAL) where CONV_KEY = '45' AND RULE_NUM = '15';</v>
      </c>
    </row>
    <row r="204" spans="1:11" x14ac:dyDescent="0.35">
      <c r="A204">
        <v>45</v>
      </c>
      <c r="B204">
        <v>16</v>
      </c>
      <c r="C204" s="2" t="s">
        <v>936</v>
      </c>
      <c r="D204" s="2" t="s">
        <v>12</v>
      </c>
      <c r="F204">
        <v>0</v>
      </c>
      <c r="H204" t="str">
        <f>VLOOKUP(A204,UFMT_CONVERSION!$A:$E,3,FALSE)</f>
        <v>Value_id 175 -&gt; false/true</v>
      </c>
      <c r="I204" t="str">
        <f>VLOOKUP(A204,UFMT_CONVERSION!$A:$E,5,FALSE)</f>
        <v xml:space="preserve">CONV_TYPE_REPLACE </v>
      </c>
      <c r="J204" t="str">
        <f t="shared" si="6"/>
        <v>Insert into UFMT_CONV_RULE (CONV_KEY, RULE_NUM, SRC_VALUE, DEST_VALUE, NEXT_KEY,  IS_DEFAULT) Values ('45', '16', '483516,737,1001,1001', '1', '',  '0');</v>
      </c>
      <c r="K204" t="str">
        <f t="shared" si="7"/>
        <v>Update UFMT_CONV_RULE set (SRC_VALUE, DEST_VALUE, NEXT_KEY,  IS_DEFAULT) = (SELECT '483516,737,1001,1001', '1', '',  '0' FROM DUAL) where CONV_KEY = '45' AND RULE_NUM = '16';</v>
      </c>
    </row>
    <row r="205" spans="1:11" x14ac:dyDescent="0.35">
      <c r="A205">
        <v>45</v>
      </c>
      <c r="B205">
        <v>18</v>
      </c>
      <c r="C205" s="2" t="s">
        <v>937</v>
      </c>
      <c r="D205" s="2" t="s">
        <v>12</v>
      </c>
      <c r="F205">
        <v>0</v>
      </c>
      <c r="H205" t="str">
        <f>VLOOKUP(A205,UFMT_CONVERSION!$A:$E,3,FALSE)</f>
        <v>Value_id 175 -&gt; false/true</v>
      </c>
      <c r="I205" t="str">
        <f>VLOOKUP(A205,UFMT_CONVERSION!$A:$E,5,FALSE)</f>
        <v xml:space="preserve">CONV_TYPE_REPLACE </v>
      </c>
      <c r="J205" t="str">
        <f t="shared" si="6"/>
        <v>Insert into UFMT_CONV_RULE (CONV_KEY, RULE_NUM, SRC_VALUE, DEST_VALUE, NEXT_KEY,  IS_DEFAULT) Values ('45', '18', '516223,508,1001,1001', '1', '',  '0');</v>
      </c>
      <c r="K205" t="str">
        <f t="shared" si="7"/>
        <v>Update UFMT_CONV_RULE set (SRC_VALUE, DEST_VALUE, NEXT_KEY,  IS_DEFAULT) = (SELECT '516223,508,1001,1001', '1', '',  '0' FROM DUAL) where CONV_KEY = '45' AND RULE_NUM = '18';</v>
      </c>
    </row>
    <row r="206" spans="1:11" x14ac:dyDescent="0.35">
      <c r="A206">
        <v>45</v>
      </c>
      <c r="B206">
        <v>19</v>
      </c>
      <c r="C206" s="2" t="s">
        <v>938</v>
      </c>
      <c r="D206" s="2" t="s">
        <v>12</v>
      </c>
      <c r="F206">
        <v>0</v>
      </c>
      <c r="H206" t="str">
        <f>VLOOKUP(A206,UFMT_CONVERSION!$A:$E,3,FALSE)</f>
        <v>Value_id 175 -&gt; false/true</v>
      </c>
      <c r="I206" t="str">
        <f>VLOOKUP(A206,UFMT_CONVERSION!$A:$E,5,FALSE)</f>
        <v xml:space="preserve">CONV_TYPE_REPLACE </v>
      </c>
      <c r="J206" t="str">
        <f t="shared" si="6"/>
        <v>Insert into UFMT_CONV_RULE (CONV_KEY, RULE_NUM, SRC_VALUE, DEST_VALUE, NEXT_KEY,  IS_DEFAULT) Values ('45', '19', '516223,700,1001,1001', '1', '',  '0');</v>
      </c>
      <c r="K206" t="str">
        <f t="shared" si="7"/>
        <v>Update UFMT_CONV_RULE set (SRC_VALUE, DEST_VALUE, NEXT_KEY,  IS_DEFAULT) = (SELECT '516223,700,1001,1001', '1', '',  '0' FROM DUAL) where CONV_KEY = '45' AND RULE_NUM = '19';</v>
      </c>
    </row>
    <row r="207" spans="1:11" x14ac:dyDescent="0.35">
      <c r="A207">
        <v>45</v>
      </c>
      <c r="B207">
        <v>20</v>
      </c>
      <c r="C207" s="2" t="s">
        <v>939</v>
      </c>
      <c r="D207" s="2" t="s">
        <v>12</v>
      </c>
      <c r="F207">
        <v>0</v>
      </c>
      <c r="H207" t="str">
        <f>VLOOKUP(A207,UFMT_CONVERSION!$A:$E,3,FALSE)</f>
        <v>Value_id 175 -&gt; false/true</v>
      </c>
      <c r="I207" t="str">
        <f>VLOOKUP(A207,UFMT_CONVERSION!$A:$E,5,FALSE)</f>
        <v xml:space="preserve">CONV_TYPE_REPLACE </v>
      </c>
      <c r="J207" t="str">
        <f t="shared" si="6"/>
        <v>Insert into UFMT_CONV_RULE (CONV_KEY, RULE_NUM, SRC_VALUE, DEST_VALUE, NEXT_KEY,  IS_DEFAULT) Values ('45', '20', '516223,512,1001,1001', '1', '',  '0');</v>
      </c>
      <c r="K207" t="str">
        <f t="shared" si="7"/>
        <v>Update UFMT_CONV_RULE set (SRC_VALUE, DEST_VALUE, NEXT_KEY,  IS_DEFAULT) = (SELECT '516223,512,1001,1001', '1', '',  '0' FROM DUAL) where CONV_KEY = '45' AND RULE_NUM = '20';</v>
      </c>
    </row>
    <row r="208" spans="1:11" x14ac:dyDescent="0.35">
      <c r="A208">
        <v>45</v>
      </c>
      <c r="B208">
        <v>21</v>
      </c>
      <c r="C208" s="2" t="s">
        <v>940</v>
      </c>
      <c r="D208" s="2" t="s">
        <v>12</v>
      </c>
      <c r="F208">
        <v>0</v>
      </c>
      <c r="H208" t="str">
        <f>VLOOKUP(A208,UFMT_CONVERSION!$A:$E,3,FALSE)</f>
        <v>Value_id 175 -&gt; false/true</v>
      </c>
      <c r="I208" t="str">
        <f>VLOOKUP(A208,UFMT_CONVERSION!$A:$E,5,FALSE)</f>
        <v xml:space="preserve">CONV_TYPE_REPLACE </v>
      </c>
      <c r="J208" t="str">
        <f t="shared" si="6"/>
        <v>Insert into UFMT_CONV_RULE (CONV_KEY, RULE_NUM, SRC_VALUE, DEST_VALUE, NEXT_KEY,  IS_DEFAULT) Values ('45', '21', '516223,733,1001,1001', '1', '',  '0');</v>
      </c>
      <c r="K208" t="str">
        <f t="shared" si="7"/>
        <v>Update UFMT_CONV_RULE set (SRC_VALUE, DEST_VALUE, NEXT_KEY,  IS_DEFAULT) = (SELECT '516223,733,1001,1001', '1', '',  '0' FROM DUAL) where CONV_KEY = '45' AND RULE_NUM = '21';</v>
      </c>
    </row>
    <row r="209" spans="1:11" x14ac:dyDescent="0.35">
      <c r="A209">
        <v>45</v>
      </c>
      <c r="B209">
        <v>23</v>
      </c>
      <c r="C209" s="2" t="s">
        <v>941</v>
      </c>
      <c r="D209" s="2" t="s">
        <v>12</v>
      </c>
      <c r="F209">
        <v>0</v>
      </c>
      <c r="H209" t="str">
        <f>VLOOKUP(A209,UFMT_CONVERSION!$A:$E,3,FALSE)</f>
        <v>Value_id 175 -&gt; false/true</v>
      </c>
      <c r="I209" t="str">
        <f>VLOOKUP(A209,UFMT_CONVERSION!$A:$E,5,FALSE)</f>
        <v xml:space="preserve">CONV_TYPE_REPLACE </v>
      </c>
      <c r="J209" t="str">
        <f t="shared" si="6"/>
        <v>Insert into UFMT_CONV_RULE (CONV_KEY, RULE_NUM, SRC_VALUE, DEST_VALUE, NEXT_KEY,  IS_DEFAULT) Values ('45', '23', '516223,703,1001,1001', '1', '',  '0');</v>
      </c>
      <c r="K209" t="str">
        <f t="shared" si="7"/>
        <v>Update UFMT_CONV_RULE set (SRC_VALUE, DEST_VALUE, NEXT_KEY,  IS_DEFAULT) = (SELECT '516223,703,1001,1001', '1', '',  '0' FROM DUAL) where CONV_KEY = '45' AND RULE_NUM = '23';</v>
      </c>
    </row>
    <row r="210" spans="1:11" x14ac:dyDescent="0.35">
      <c r="A210">
        <v>45</v>
      </c>
      <c r="B210">
        <v>24</v>
      </c>
      <c r="C210" s="2" t="s">
        <v>942</v>
      </c>
      <c r="D210" s="2" t="s">
        <v>12</v>
      </c>
      <c r="F210">
        <v>0</v>
      </c>
      <c r="H210" t="str">
        <f>VLOOKUP(A210,UFMT_CONVERSION!$A:$E,3,FALSE)</f>
        <v>Value_id 175 -&gt; false/true</v>
      </c>
      <c r="I210" t="str">
        <f>VLOOKUP(A210,UFMT_CONVERSION!$A:$E,5,FALSE)</f>
        <v xml:space="preserve">CONV_TYPE_REPLACE </v>
      </c>
      <c r="J210" t="str">
        <f t="shared" si="6"/>
        <v>Insert into UFMT_CONV_RULE (CONV_KEY, RULE_NUM, SRC_VALUE, DEST_VALUE, NEXT_KEY,  IS_DEFAULT) Values ('45', '24', '516223,704,1001,1001', '1', '',  '0');</v>
      </c>
      <c r="K210" t="str">
        <f t="shared" si="7"/>
        <v>Update UFMT_CONV_RULE set (SRC_VALUE, DEST_VALUE, NEXT_KEY,  IS_DEFAULT) = (SELECT '516223,704,1001,1001', '1', '',  '0' FROM DUAL) where CONV_KEY = '45' AND RULE_NUM = '24';</v>
      </c>
    </row>
    <row r="211" spans="1:11" x14ac:dyDescent="0.35">
      <c r="A211">
        <v>45</v>
      </c>
      <c r="B211">
        <v>25</v>
      </c>
      <c r="C211" s="2" t="s">
        <v>943</v>
      </c>
      <c r="D211" s="2" t="s">
        <v>12</v>
      </c>
      <c r="F211">
        <v>0</v>
      </c>
      <c r="H211" t="str">
        <f>VLOOKUP(A211,UFMT_CONVERSION!$A:$E,3,FALSE)</f>
        <v>Value_id 175 -&gt; false/true</v>
      </c>
      <c r="I211" t="str">
        <f>VLOOKUP(A211,UFMT_CONVERSION!$A:$E,5,FALSE)</f>
        <v xml:space="preserve">CONV_TYPE_REPLACE </v>
      </c>
      <c r="J211" t="str">
        <f t="shared" si="6"/>
        <v>Insert into UFMT_CONV_RULE (CONV_KEY, RULE_NUM, SRC_VALUE, DEST_VALUE, NEXT_KEY,  IS_DEFAULT) Values ('45', '25', '516223,781,1001,1001', '1', '',  '0');</v>
      </c>
      <c r="K211" t="str">
        <f t="shared" si="7"/>
        <v>Update UFMT_CONV_RULE set (SRC_VALUE, DEST_VALUE, NEXT_KEY,  IS_DEFAULT) = (SELECT '516223,781,1001,1001', '1', '',  '0' FROM DUAL) where CONV_KEY = '45' AND RULE_NUM = '25';</v>
      </c>
    </row>
    <row r="212" spans="1:11" x14ac:dyDescent="0.35">
      <c r="A212">
        <v>45</v>
      </c>
      <c r="B212">
        <v>26</v>
      </c>
      <c r="C212" s="2" t="s">
        <v>944</v>
      </c>
      <c r="D212" s="2" t="s">
        <v>12</v>
      </c>
      <c r="F212">
        <v>0</v>
      </c>
      <c r="H212" t="str">
        <f>VLOOKUP(A212,UFMT_CONVERSION!$A:$E,3,FALSE)</f>
        <v>Value_id 175 -&gt; false/true</v>
      </c>
      <c r="I212" t="str">
        <f>VLOOKUP(A212,UFMT_CONVERSION!$A:$E,5,FALSE)</f>
        <v xml:space="preserve">CONV_TYPE_REPLACE </v>
      </c>
      <c r="J212" t="str">
        <f t="shared" si="6"/>
        <v>Insert into UFMT_CONV_RULE (CONV_KEY, RULE_NUM, SRC_VALUE, DEST_VALUE, NEXT_KEY,  IS_DEFAULT) Values ('45', '26', '516223,777,1001,1001', '1', '',  '0');</v>
      </c>
      <c r="K212" t="str">
        <f t="shared" si="7"/>
        <v>Update UFMT_CONV_RULE set (SRC_VALUE, DEST_VALUE, NEXT_KEY,  IS_DEFAULT) = (SELECT '516223,777,1001,1001', '1', '',  '0' FROM DUAL) where CONV_KEY = '45' AND RULE_NUM = '26';</v>
      </c>
    </row>
    <row r="213" spans="1:11" x14ac:dyDescent="0.35">
      <c r="A213">
        <v>45</v>
      </c>
      <c r="B213">
        <v>27</v>
      </c>
      <c r="C213" s="2" t="s">
        <v>945</v>
      </c>
      <c r="D213" s="2" t="s">
        <v>12</v>
      </c>
      <c r="F213">
        <v>0</v>
      </c>
      <c r="H213" t="str">
        <f>VLOOKUP(A213,UFMT_CONVERSION!$A:$E,3,FALSE)</f>
        <v>Value_id 175 -&gt; false/true</v>
      </c>
      <c r="I213" t="str">
        <f>VLOOKUP(A213,UFMT_CONVERSION!$A:$E,5,FALSE)</f>
        <v xml:space="preserve">CONV_TYPE_REPLACE </v>
      </c>
      <c r="J213" t="str">
        <f t="shared" si="6"/>
        <v>Insert into UFMT_CONV_RULE (CONV_KEY, RULE_NUM, SRC_VALUE, DEST_VALUE, NEXT_KEY,  IS_DEFAULT) Values ('45', '27', '516223,736,1001,1001', '1', '',  '0');</v>
      </c>
      <c r="K213" t="str">
        <f t="shared" si="7"/>
        <v>Update UFMT_CONV_RULE set (SRC_VALUE, DEST_VALUE, NEXT_KEY,  IS_DEFAULT) = (SELECT '516223,736,1001,1001', '1', '',  '0' FROM DUAL) where CONV_KEY = '45' AND RULE_NUM = '27';</v>
      </c>
    </row>
    <row r="214" spans="1:11" x14ac:dyDescent="0.35">
      <c r="A214">
        <v>45</v>
      </c>
      <c r="B214">
        <v>28</v>
      </c>
      <c r="C214" s="2" t="s">
        <v>946</v>
      </c>
      <c r="D214" s="2" t="s">
        <v>12</v>
      </c>
      <c r="F214">
        <v>0</v>
      </c>
      <c r="H214" t="str">
        <f>VLOOKUP(A214,UFMT_CONVERSION!$A:$E,3,FALSE)</f>
        <v>Value_id 175 -&gt; false/true</v>
      </c>
      <c r="I214" t="str">
        <f>VLOOKUP(A214,UFMT_CONVERSION!$A:$E,5,FALSE)</f>
        <v xml:space="preserve">CONV_TYPE_REPLACE </v>
      </c>
      <c r="J214" t="str">
        <f t="shared" si="6"/>
        <v>Insert into UFMT_CONV_RULE (CONV_KEY, RULE_NUM, SRC_VALUE, DEST_VALUE, NEXT_KEY,  IS_DEFAULT) Values ('45', '28', '516223,775,1001,1001', '1', '',  '0');</v>
      </c>
      <c r="K214" t="str">
        <f t="shared" si="7"/>
        <v>Update UFMT_CONV_RULE set (SRC_VALUE, DEST_VALUE, NEXT_KEY,  IS_DEFAULT) = (SELECT '516223,775,1001,1001', '1', '',  '0' FROM DUAL) where CONV_KEY = '45' AND RULE_NUM = '28';</v>
      </c>
    </row>
    <row r="215" spans="1:11" x14ac:dyDescent="0.35">
      <c r="A215">
        <v>45</v>
      </c>
      <c r="B215">
        <v>29</v>
      </c>
      <c r="C215" s="2" t="s">
        <v>947</v>
      </c>
      <c r="D215" s="2" t="s">
        <v>12</v>
      </c>
      <c r="F215">
        <v>0</v>
      </c>
      <c r="H215" t="str">
        <f>VLOOKUP(A215,UFMT_CONVERSION!$A:$E,3,FALSE)</f>
        <v>Value_id 175 -&gt; false/true</v>
      </c>
      <c r="I215" t="str">
        <f>VLOOKUP(A215,UFMT_CONVERSION!$A:$E,5,FALSE)</f>
        <v xml:space="preserve">CONV_TYPE_REPLACE </v>
      </c>
      <c r="J215" t="str">
        <f t="shared" si="6"/>
        <v>Insert into UFMT_CONV_RULE (CONV_KEY, RULE_NUM, SRC_VALUE, DEST_VALUE, NEXT_KEY,  IS_DEFAULT) Values ('45', '29', '516223,737,1001,1001', '1', '',  '0');</v>
      </c>
      <c r="K215" t="str">
        <f t="shared" si="7"/>
        <v>Update UFMT_CONV_RULE set (SRC_VALUE, DEST_VALUE, NEXT_KEY,  IS_DEFAULT) = (SELECT '516223,737,1001,1001', '1', '',  '0' FROM DUAL) where CONV_KEY = '45' AND RULE_NUM = '29';</v>
      </c>
    </row>
    <row r="216" spans="1:11" x14ac:dyDescent="0.35">
      <c r="A216">
        <v>45</v>
      </c>
      <c r="B216">
        <v>31</v>
      </c>
      <c r="C216" s="2" t="s">
        <v>948</v>
      </c>
      <c r="D216" s="2" t="s">
        <v>12</v>
      </c>
      <c r="F216">
        <v>0</v>
      </c>
      <c r="H216" t="str">
        <f>VLOOKUP(A216,UFMT_CONVERSION!$A:$E,3,FALSE)</f>
        <v>Value_id 175 -&gt; false/true</v>
      </c>
      <c r="I216" t="str">
        <f>VLOOKUP(A216,UFMT_CONVERSION!$A:$E,5,FALSE)</f>
        <v xml:space="preserve">CONV_TYPE_REPLACE </v>
      </c>
      <c r="J216" t="str">
        <f t="shared" si="6"/>
        <v>Insert into UFMT_CONV_RULE (CONV_KEY, RULE_NUM, SRC_VALUE, DEST_VALUE, NEXT_KEY,  IS_DEFAULT) Values ('45', '31', '472631,700,1001,1001', '1', '',  '0');</v>
      </c>
      <c r="K216" t="str">
        <f t="shared" si="7"/>
        <v>Update UFMT_CONV_RULE set (SRC_VALUE, DEST_VALUE, NEXT_KEY,  IS_DEFAULT) = (SELECT '472631,700,1001,1001', '1', '',  '0' FROM DUAL) where CONV_KEY = '45' AND RULE_NUM = '31';</v>
      </c>
    </row>
    <row r="217" spans="1:11" x14ac:dyDescent="0.35">
      <c r="A217">
        <v>45</v>
      </c>
      <c r="B217">
        <v>32</v>
      </c>
      <c r="C217" s="2" t="s">
        <v>949</v>
      </c>
      <c r="D217" s="2" t="s">
        <v>12</v>
      </c>
      <c r="F217">
        <v>0</v>
      </c>
      <c r="H217" t="str">
        <f>VLOOKUP(A217,UFMT_CONVERSION!$A:$E,3,FALSE)</f>
        <v>Value_id 175 -&gt; false/true</v>
      </c>
      <c r="I217" t="str">
        <f>VLOOKUP(A217,UFMT_CONVERSION!$A:$E,5,FALSE)</f>
        <v xml:space="preserve">CONV_TYPE_REPLACE </v>
      </c>
      <c r="J217" t="str">
        <f t="shared" si="6"/>
        <v>Insert into UFMT_CONV_RULE (CONV_KEY, RULE_NUM, SRC_VALUE, DEST_VALUE, NEXT_KEY,  IS_DEFAULT) Values ('45', '32', '472631,512,1001,1001', '1', '',  '0');</v>
      </c>
      <c r="K217" t="str">
        <f t="shared" si="7"/>
        <v>Update UFMT_CONV_RULE set (SRC_VALUE, DEST_VALUE, NEXT_KEY,  IS_DEFAULT) = (SELECT '472631,512,1001,1001', '1', '',  '0' FROM DUAL) where CONV_KEY = '45' AND RULE_NUM = '32';</v>
      </c>
    </row>
    <row r="218" spans="1:11" x14ac:dyDescent="0.35">
      <c r="A218">
        <v>45</v>
      </c>
      <c r="B218">
        <v>33</v>
      </c>
      <c r="C218" s="2" t="s">
        <v>950</v>
      </c>
      <c r="D218" s="2" t="s">
        <v>12</v>
      </c>
      <c r="F218">
        <v>0</v>
      </c>
      <c r="H218" t="str">
        <f>VLOOKUP(A218,UFMT_CONVERSION!$A:$E,3,FALSE)</f>
        <v>Value_id 175 -&gt; false/true</v>
      </c>
      <c r="I218" t="str">
        <f>VLOOKUP(A218,UFMT_CONVERSION!$A:$E,5,FALSE)</f>
        <v xml:space="preserve">CONV_TYPE_REPLACE </v>
      </c>
      <c r="J218" t="str">
        <f t="shared" si="6"/>
        <v>Insert into UFMT_CONV_RULE (CONV_KEY, RULE_NUM, SRC_VALUE, DEST_VALUE, NEXT_KEY,  IS_DEFAULT) Values ('45', '33', '472631,508,1001,1001', '1', '',  '0');</v>
      </c>
      <c r="K218" t="str">
        <f t="shared" si="7"/>
        <v>Update UFMT_CONV_RULE set (SRC_VALUE, DEST_VALUE, NEXT_KEY,  IS_DEFAULT) = (SELECT '472631,508,1001,1001', '1', '',  '0' FROM DUAL) where CONV_KEY = '45' AND RULE_NUM = '33';</v>
      </c>
    </row>
    <row r="219" spans="1:11" x14ac:dyDescent="0.35">
      <c r="A219">
        <v>45</v>
      </c>
      <c r="B219">
        <v>34</v>
      </c>
      <c r="C219" s="2" t="s">
        <v>951</v>
      </c>
      <c r="D219" s="2" t="s">
        <v>12</v>
      </c>
      <c r="F219">
        <v>0</v>
      </c>
      <c r="H219" t="str">
        <f>VLOOKUP(A219,UFMT_CONVERSION!$A:$E,3,FALSE)</f>
        <v>Value_id 175 -&gt; false/true</v>
      </c>
      <c r="I219" t="str">
        <f>VLOOKUP(A219,UFMT_CONVERSION!$A:$E,5,FALSE)</f>
        <v xml:space="preserve">CONV_TYPE_REPLACE </v>
      </c>
      <c r="J219" t="str">
        <f t="shared" si="6"/>
        <v>Insert into UFMT_CONV_RULE (CONV_KEY, RULE_NUM, SRC_VALUE, DEST_VALUE, NEXT_KEY,  IS_DEFAULT) Values ('45', '34', '472631,733,1001,1001', '1', '',  '0');</v>
      </c>
      <c r="K219" t="str">
        <f t="shared" si="7"/>
        <v>Update UFMT_CONV_RULE set (SRC_VALUE, DEST_VALUE, NEXT_KEY,  IS_DEFAULT) = (SELECT '472631,733,1001,1001', '1', '',  '0' FROM DUAL) where CONV_KEY = '45' AND RULE_NUM = '34';</v>
      </c>
    </row>
    <row r="220" spans="1:11" x14ac:dyDescent="0.35">
      <c r="A220">
        <v>45</v>
      </c>
      <c r="B220">
        <v>36</v>
      </c>
      <c r="C220" s="2" t="s">
        <v>952</v>
      </c>
      <c r="D220" s="2" t="s">
        <v>12</v>
      </c>
      <c r="F220">
        <v>0</v>
      </c>
      <c r="H220" t="str">
        <f>VLOOKUP(A220,UFMT_CONVERSION!$A:$E,3,FALSE)</f>
        <v>Value_id 175 -&gt; false/true</v>
      </c>
      <c r="I220" t="str">
        <f>VLOOKUP(A220,UFMT_CONVERSION!$A:$E,5,FALSE)</f>
        <v xml:space="preserve">CONV_TYPE_REPLACE </v>
      </c>
      <c r="J220" t="str">
        <f t="shared" si="6"/>
        <v>Insert into UFMT_CONV_RULE (CONV_KEY, RULE_NUM, SRC_VALUE, DEST_VALUE, NEXT_KEY,  IS_DEFAULT) Values ('45', '36', '472631,703,1001,1001', '1', '',  '0');</v>
      </c>
      <c r="K220" t="str">
        <f t="shared" si="7"/>
        <v>Update UFMT_CONV_RULE set (SRC_VALUE, DEST_VALUE, NEXT_KEY,  IS_DEFAULT) = (SELECT '472631,703,1001,1001', '1', '',  '0' FROM DUAL) where CONV_KEY = '45' AND RULE_NUM = '36';</v>
      </c>
    </row>
    <row r="221" spans="1:11" x14ac:dyDescent="0.35">
      <c r="A221">
        <v>45</v>
      </c>
      <c r="B221">
        <v>37</v>
      </c>
      <c r="C221" s="2" t="s">
        <v>953</v>
      </c>
      <c r="D221" s="2" t="s">
        <v>12</v>
      </c>
      <c r="F221">
        <v>0</v>
      </c>
      <c r="H221" t="str">
        <f>VLOOKUP(A221,UFMT_CONVERSION!$A:$E,3,FALSE)</f>
        <v>Value_id 175 -&gt; false/true</v>
      </c>
      <c r="I221" t="str">
        <f>VLOOKUP(A221,UFMT_CONVERSION!$A:$E,5,FALSE)</f>
        <v xml:space="preserve">CONV_TYPE_REPLACE </v>
      </c>
      <c r="J221" t="str">
        <f t="shared" si="6"/>
        <v>Insert into UFMT_CONV_RULE (CONV_KEY, RULE_NUM, SRC_VALUE, DEST_VALUE, NEXT_KEY,  IS_DEFAULT) Values ('45', '37', '472631,704,1001,1001', '1', '',  '0');</v>
      </c>
      <c r="K221" t="str">
        <f t="shared" si="7"/>
        <v>Update UFMT_CONV_RULE set (SRC_VALUE, DEST_VALUE, NEXT_KEY,  IS_DEFAULT) = (SELECT '472631,704,1001,1001', '1', '',  '0' FROM DUAL) where CONV_KEY = '45' AND RULE_NUM = '37';</v>
      </c>
    </row>
    <row r="222" spans="1:11" x14ac:dyDescent="0.35">
      <c r="A222">
        <v>45</v>
      </c>
      <c r="B222">
        <v>38</v>
      </c>
      <c r="C222" s="2" t="s">
        <v>954</v>
      </c>
      <c r="D222" s="2" t="s">
        <v>12</v>
      </c>
      <c r="F222">
        <v>0</v>
      </c>
      <c r="H222" t="str">
        <f>VLOOKUP(A222,UFMT_CONVERSION!$A:$E,3,FALSE)</f>
        <v>Value_id 175 -&gt; false/true</v>
      </c>
      <c r="I222" t="str">
        <f>VLOOKUP(A222,UFMT_CONVERSION!$A:$E,5,FALSE)</f>
        <v xml:space="preserve">CONV_TYPE_REPLACE </v>
      </c>
      <c r="J222" t="str">
        <f t="shared" si="6"/>
        <v>Insert into UFMT_CONV_RULE (CONV_KEY, RULE_NUM, SRC_VALUE, DEST_VALUE, NEXT_KEY,  IS_DEFAULT) Values ('45', '38', '472631,781,1001,1001', '1', '',  '0');</v>
      </c>
      <c r="K222" t="str">
        <f t="shared" si="7"/>
        <v>Update UFMT_CONV_RULE set (SRC_VALUE, DEST_VALUE, NEXT_KEY,  IS_DEFAULT) = (SELECT '472631,781,1001,1001', '1', '',  '0' FROM DUAL) where CONV_KEY = '45' AND RULE_NUM = '38';</v>
      </c>
    </row>
    <row r="223" spans="1:11" x14ac:dyDescent="0.35">
      <c r="A223">
        <v>45</v>
      </c>
      <c r="B223">
        <v>39</v>
      </c>
      <c r="C223" s="2" t="s">
        <v>955</v>
      </c>
      <c r="D223" s="2" t="s">
        <v>12</v>
      </c>
      <c r="F223">
        <v>0</v>
      </c>
      <c r="H223" t="str">
        <f>VLOOKUP(A223,UFMT_CONVERSION!$A:$E,3,FALSE)</f>
        <v>Value_id 175 -&gt; false/true</v>
      </c>
      <c r="I223" t="str">
        <f>VLOOKUP(A223,UFMT_CONVERSION!$A:$E,5,FALSE)</f>
        <v xml:space="preserve">CONV_TYPE_REPLACE </v>
      </c>
      <c r="J223" t="str">
        <f t="shared" si="6"/>
        <v>Insert into UFMT_CONV_RULE (CONV_KEY, RULE_NUM, SRC_VALUE, DEST_VALUE, NEXT_KEY,  IS_DEFAULT) Values ('45', '39', '472631,777,1001,1001', '1', '',  '0');</v>
      </c>
      <c r="K223" t="str">
        <f t="shared" si="7"/>
        <v>Update UFMT_CONV_RULE set (SRC_VALUE, DEST_VALUE, NEXT_KEY,  IS_DEFAULT) = (SELECT '472631,777,1001,1001', '1', '',  '0' FROM DUAL) where CONV_KEY = '45' AND RULE_NUM = '39';</v>
      </c>
    </row>
    <row r="224" spans="1:11" x14ac:dyDescent="0.35">
      <c r="A224">
        <v>45</v>
      </c>
      <c r="B224">
        <v>40</v>
      </c>
      <c r="C224" s="2" t="s">
        <v>956</v>
      </c>
      <c r="D224" s="2" t="s">
        <v>12</v>
      </c>
      <c r="F224">
        <v>0</v>
      </c>
      <c r="H224" t="str">
        <f>VLOOKUP(A224,UFMT_CONVERSION!$A:$E,3,FALSE)</f>
        <v>Value_id 175 -&gt; false/true</v>
      </c>
      <c r="I224" t="str">
        <f>VLOOKUP(A224,UFMT_CONVERSION!$A:$E,5,FALSE)</f>
        <v xml:space="preserve">CONV_TYPE_REPLACE </v>
      </c>
      <c r="J224" t="str">
        <f t="shared" si="6"/>
        <v>Insert into UFMT_CONV_RULE (CONV_KEY, RULE_NUM, SRC_VALUE, DEST_VALUE, NEXT_KEY,  IS_DEFAULT) Values ('45', '40', '472631,736,1001,1001', '1', '',  '0');</v>
      </c>
      <c r="K224" t="str">
        <f t="shared" si="7"/>
        <v>Update UFMT_CONV_RULE set (SRC_VALUE, DEST_VALUE, NEXT_KEY,  IS_DEFAULT) = (SELECT '472631,736,1001,1001', '1', '',  '0' FROM DUAL) where CONV_KEY = '45' AND RULE_NUM = '40';</v>
      </c>
    </row>
    <row r="225" spans="1:11" x14ac:dyDescent="0.35">
      <c r="A225">
        <v>45</v>
      </c>
      <c r="B225">
        <v>41</v>
      </c>
      <c r="C225" s="2" t="s">
        <v>957</v>
      </c>
      <c r="D225" s="2" t="s">
        <v>12</v>
      </c>
      <c r="F225">
        <v>0</v>
      </c>
      <c r="H225" t="str">
        <f>VLOOKUP(A225,UFMT_CONVERSION!$A:$E,3,FALSE)</f>
        <v>Value_id 175 -&gt; false/true</v>
      </c>
      <c r="I225" t="str">
        <f>VLOOKUP(A225,UFMT_CONVERSION!$A:$E,5,FALSE)</f>
        <v xml:space="preserve">CONV_TYPE_REPLACE </v>
      </c>
      <c r="J225" t="str">
        <f t="shared" si="6"/>
        <v>Insert into UFMT_CONV_RULE (CONV_KEY, RULE_NUM, SRC_VALUE, DEST_VALUE, NEXT_KEY,  IS_DEFAULT) Values ('45', '41', '472631,775,1001,1001', '1', '',  '0');</v>
      </c>
      <c r="K225" t="str">
        <f t="shared" si="7"/>
        <v>Update UFMT_CONV_RULE set (SRC_VALUE, DEST_VALUE, NEXT_KEY,  IS_DEFAULT) = (SELECT '472631,775,1001,1001', '1', '',  '0' FROM DUAL) where CONV_KEY = '45' AND RULE_NUM = '41';</v>
      </c>
    </row>
    <row r="226" spans="1:11" x14ac:dyDescent="0.35">
      <c r="A226">
        <v>45</v>
      </c>
      <c r="B226">
        <v>42</v>
      </c>
      <c r="C226" s="2" t="s">
        <v>958</v>
      </c>
      <c r="D226" s="2" t="s">
        <v>12</v>
      </c>
      <c r="F226">
        <v>0</v>
      </c>
      <c r="H226" t="str">
        <f>VLOOKUP(A226,UFMT_CONVERSION!$A:$E,3,FALSE)</f>
        <v>Value_id 175 -&gt; false/true</v>
      </c>
      <c r="I226" t="str">
        <f>VLOOKUP(A226,UFMT_CONVERSION!$A:$E,5,FALSE)</f>
        <v xml:space="preserve">CONV_TYPE_REPLACE </v>
      </c>
      <c r="J226" t="str">
        <f t="shared" si="6"/>
        <v>Insert into UFMT_CONV_RULE (CONV_KEY, RULE_NUM, SRC_VALUE, DEST_VALUE, NEXT_KEY,  IS_DEFAULT) Values ('45', '42', '472631,737,1001,1001', '1', '',  '0');</v>
      </c>
      <c r="K226" t="str">
        <f t="shared" si="7"/>
        <v>Update UFMT_CONV_RULE set (SRC_VALUE, DEST_VALUE, NEXT_KEY,  IS_DEFAULT) = (SELECT '472631,737,1001,1001', '1', '',  '0' FROM DUAL) where CONV_KEY = '45' AND RULE_NUM = '42';</v>
      </c>
    </row>
    <row r="227" spans="1:11" x14ac:dyDescent="0.35">
      <c r="A227">
        <v>45</v>
      </c>
      <c r="B227">
        <v>43</v>
      </c>
      <c r="C227" s="2" t="s">
        <v>959</v>
      </c>
      <c r="D227" s="2" t="s">
        <v>12</v>
      </c>
      <c r="F227">
        <v>0</v>
      </c>
      <c r="H227" t="str">
        <f>VLOOKUP(A227,UFMT_CONVERSION!$A:$E,3,FALSE)</f>
        <v>Value_id 175 -&gt; false/true</v>
      </c>
      <c r="I227" t="str">
        <f>VLOOKUP(A227,UFMT_CONVERSION!$A:$E,5,FALSE)</f>
        <v xml:space="preserve">CONV_TYPE_REPLACE </v>
      </c>
      <c r="J227" t="str">
        <f t="shared" si="6"/>
        <v>Insert into UFMT_CONV_RULE (CONV_KEY, RULE_NUM, SRC_VALUE, DEST_VALUE, NEXT_KEY,  IS_DEFAULT) Values ('45', '43', '483516,513,1001,1001', '1', '',  '0');</v>
      </c>
      <c r="K227" t="str">
        <f t="shared" si="7"/>
        <v>Update UFMT_CONV_RULE set (SRC_VALUE, DEST_VALUE, NEXT_KEY,  IS_DEFAULT) = (SELECT '483516,513,1001,1001', '1', '',  '0' FROM DUAL) where CONV_KEY = '45' AND RULE_NUM = '43';</v>
      </c>
    </row>
    <row r="228" spans="1:11" x14ac:dyDescent="0.35">
      <c r="A228">
        <v>45</v>
      </c>
      <c r="B228">
        <v>44</v>
      </c>
      <c r="C228" s="2" t="s">
        <v>960</v>
      </c>
      <c r="D228" s="2" t="s">
        <v>12</v>
      </c>
      <c r="F228">
        <v>0</v>
      </c>
      <c r="H228" t="str">
        <f>VLOOKUP(A228,UFMT_CONVERSION!$A:$E,3,FALSE)</f>
        <v>Value_id 175 -&gt; false/true</v>
      </c>
      <c r="I228" t="str">
        <f>VLOOKUP(A228,UFMT_CONVERSION!$A:$E,5,FALSE)</f>
        <v xml:space="preserve">CONV_TYPE_REPLACE </v>
      </c>
      <c r="J228" t="str">
        <f t="shared" si="6"/>
        <v>Insert into UFMT_CONV_RULE (CONV_KEY, RULE_NUM, SRC_VALUE, DEST_VALUE, NEXT_KEY,  IS_DEFAULT) Values ('45', '44', '516223,513,1001,1001', '1', '',  '0');</v>
      </c>
      <c r="K228" t="str">
        <f t="shared" si="7"/>
        <v>Update UFMT_CONV_RULE set (SRC_VALUE, DEST_VALUE, NEXT_KEY,  IS_DEFAULT) = (SELECT '516223,513,1001,1001', '1', '',  '0' FROM DUAL) where CONV_KEY = '45' AND RULE_NUM = '44';</v>
      </c>
    </row>
    <row r="229" spans="1:11" x14ac:dyDescent="0.35">
      <c r="A229">
        <v>45</v>
      </c>
      <c r="B229">
        <v>45</v>
      </c>
      <c r="C229" s="2" t="s">
        <v>961</v>
      </c>
      <c r="D229" s="2" t="s">
        <v>12</v>
      </c>
      <c r="F229">
        <v>0</v>
      </c>
      <c r="H229" t="str">
        <f>VLOOKUP(A229,UFMT_CONVERSION!$A:$E,3,FALSE)</f>
        <v>Value_id 175 -&gt; false/true</v>
      </c>
      <c r="I229" t="str">
        <f>VLOOKUP(A229,UFMT_CONVERSION!$A:$E,5,FALSE)</f>
        <v xml:space="preserve">CONV_TYPE_REPLACE </v>
      </c>
      <c r="J229" t="str">
        <f t="shared" si="6"/>
        <v>Insert into UFMT_CONV_RULE (CONV_KEY, RULE_NUM, SRC_VALUE, DEST_VALUE, NEXT_KEY,  IS_DEFAULT) Values ('45', '45', '472631,513,1001,1001', '1', '',  '0');</v>
      </c>
      <c r="K229" t="str">
        <f t="shared" si="7"/>
        <v>Update UFMT_CONV_RULE set (SRC_VALUE, DEST_VALUE, NEXT_KEY,  IS_DEFAULT) = (SELECT '472631,513,1001,1001', '1', '',  '0' FROM DUAL) where CONV_KEY = '45' AND RULE_NUM = '45';</v>
      </c>
    </row>
    <row r="230" spans="1:11" x14ac:dyDescent="0.35">
      <c r="A230">
        <v>46</v>
      </c>
      <c r="B230">
        <v>1</v>
      </c>
      <c r="C230" s="2"/>
      <c r="D230" s="2" t="s">
        <v>912</v>
      </c>
      <c r="F230">
        <v>1</v>
      </c>
      <c r="H230" t="str">
        <f>VLOOKUP(A230,UFMT_CONVERSION!$A:$E,3,FALSE)</f>
        <v>Currency -&gt; Credit card GL</v>
      </c>
      <c r="I230" t="str">
        <f>VLOOKUP(A230,UFMT_CONVERSION!$A:$E,5,FALSE)</f>
        <v xml:space="preserve">CONV_TYPE_REPLACE </v>
      </c>
      <c r="J230" t="str">
        <f t="shared" si="6"/>
        <v>Insert into UFMT_CONV_RULE (CONV_KEY, RULE_NUM, SRC_VALUE, DEST_VALUE, NEXT_KEY,  IS_DEFAULT) Values ('46', '1', '', '00014099000011', '',  '1');</v>
      </c>
      <c r="K230" t="str">
        <f t="shared" si="7"/>
        <v>Update UFMT_CONV_RULE set (SRC_VALUE, DEST_VALUE, NEXT_KEY,  IS_DEFAULT) = (SELECT '', '00014099000011', '',  '1' FROM DUAL) where CONV_KEY = '46' AND RULE_NUM = '1';</v>
      </c>
    </row>
    <row r="231" spans="1:11" x14ac:dyDescent="0.35">
      <c r="A231">
        <v>46</v>
      </c>
      <c r="B231">
        <v>2</v>
      </c>
      <c r="C231" s="2" t="s">
        <v>203</v>
      </c>
      <c r="D231" s="2" t="s">
        <v>912</v>
      </c>
      <c r="F231">
        <v>0</v>
      </c>
      <c r="H231" t="str">
        <f>VLOOKUP(A231,UFMT_CONVERSION!$A:$E,3,FALSE)</f>
        <v>Currency -&gt; Credit card GL</v>
      </c>
      <c r="I231" t="str">
        <f>VLOOKUP(A231,UFMT_CONVERSION!$A:$E,5,FALSE)</f>
        <v xml:space="preserve">CONV_TYPE_REPLACE </v>
      </c>
      <c r="J231" t="str">
        <f t="shared" si="6"/>
        <v>Insert into UFMT_CONV_RULE (CONV_KEY, RULE_NUM, SRC_VALUE, DEST_VALUE, NEXT_KEY,  IS_DEFAULT) Values ('46', '2', '840', '00014099000011', '',  '0');</v>
      </c>
      <c r="K231" t="str">
        <f t="shared" si="7"/>
        <v>Update UFMT_CONV_RULE set (SRC_VALUE, DEST_VALUE, NEXT_KEY,  IS_DEFAULT) = (SELECT '840', '00014099000011', '',  '0' FROM DUAL) where CONV_KEY = '46' AND RULE_NUM = '2';</v>
      </c>
    </row>
    <row r="232" spans="1:11" x14ac:dyDescent="0.35">
      <c r="A232">
        <v>46</v>
      </c>
      <c r="B232">
        <v>3</v>
      </c>
      <c r="C232" s="2" t="s">
        <v>50</v>
      </c>
      <c r="D232" s="2" t="s">
        <v>914</v>
      </c>
      <c r="F232">
        <v>0</v>
      </c>
      <c r="H232" t="str">
        <f>VLOOKUP(A232,UFMT_CONVERSION!$A:$E,3,FALSE)</f>
        <v>Currency -&gt; Credit card GL</v>
      </c>
      <c r="I232" t="str">
        <f>VLOOKUP(A232,UFMT_CONVERSION!$A:$E,5,FALSE)</f>
        <v xml:space="preserve">CONV_TYPE_REPLACE </v>
      </c>
      <c r="J232" t="str">
        <f t="shared" si="6"/>
        <v>Insert into UFMT_CONV_RULE (CONV_KEY, RULE_NUM, SRC_VALUE, DEST_VALUE, NEXT_KEY,  IS_DEFAULT) Values ('46', '3', '116', '00014099000021', '',  '0');</v>
      </c>
      <c r="K232" t="str">
        <f t="shared" si="7"/>
        <v>Update UFMT_CONV_RULE set (SRC_VALUE, DEST_VALUE, NEXT_KEY,  IS_DEFAULT) = (SELECT '116', '00014099000021', '',  '0' FROM DUAL) where CONV_KEY = '46' AND RULE_NUM = '3';</v>
      </c>
    </row>
    <row r="233" spans="1:11" x14ac:dyDescent="0.35">
      <c r="A233">
        <v>47</v>
      </c>
      <c r="B233">
        <v>1</v>
      </c>
      <c r="C233" s="2" t="s">
        <v>962</v>
      </c>
      <c r="D233" s="2" t="s">
        <v>963</v>
      </c>
      <c r="F233">
        <v>0</v>
      </c>
      <c r="H233" t="str">
        <f>VLOOKUP(A233,UFMT_CONVERSION!$A:$E,3,FALSE)</f>
        <v>(iss_inst,trx_curr)-&gt;THEMONUS GL</v>
      </c>
      <c r="I233" t="str">
        <f>VLOOKUP(A233,UFMT_CONVERSION!$A:$E,5,FALSE)</f>
        <v xml:space="preserve">CONV_TYPE_REPLACE </v>
      </c>
      <c r="J233" t="str">
        <f t="shared" si="6"/>
        <v>Insert into UFMT_CONV_RULE (CONV_KEY, RULE_NUM, SRC_VALUE, DEST_VALUE, NEXT_KEY,  IS_DEFAULT) Values ('47', '1', '9001,840', '00014599000011', '',  '0');</v>
      </c>
      <c r="K233" t="str">
        <f t="shared" si="7"/>
        <v>Update UFMT_CONV_RULE set (SRC_VALUE, DEST_VALUE, NEXT_KEY,  IS_DEFAULT) = (SELECT '9001,840', '00014599000011', '',  '0' FROM DUAL) where CONV_KEY = '47' AND RULE_NUM = '1';</v>
      </c>
    </row>
    <row r="234" spans="1:11" x14ac:dyDescent="0.35">
      <c r="A234">
        <v>47</v>
      </c>
      <c r="B234">
        <v>2</v>
      </c>
      <c r="C234" s="2" t="s">
        <v>964</v>
      </c>
      <c r="D234" s="2" t="s">
        <v>963</v>
      </c>
      <c r="F234">
        <v>0</v>
      </c>
      <c r="H234" t="str">
        <f>VLOOKUP(A234,UFMT_CONVERSION!$A:$E,3,FALSE)</f>
        <v>(iss_inst,trx_curr)-&gt;THEMONUS GL</v>
      </c>
      <c r="I234" t="str">
        <f>VLOOKUP(A234,UFMT_CONVERSION!$A:$E,5,FALSE)</f>
        <v xml:space="preserve">CONV_TYPE_REPLACE </v>
      </c>
      <c r="J234" t="str">
        <f t="shared" si="6"/>
        <v>Insert into UFMT_CONV_RULE (CONV_KEY, RULE_NUM, SRC_VALUE, DEST_VALUE, NEXT_KEY,  IS_DEFAULT) Values ('47', '2', '9010,840', '00014599000011', '',  '0');</v>
      </c>
      <c r="K234" t="str">
        <f t="shared" si="7"/>
        <v>Update UFMT_CONV_RULE set (SRC_VALUE, DEST_VALUE, NEXT_KEY,  IS_DEFAULT) = (SELECT '9010,840', '00014599000011', '',  '0' FROM DUAL) where CONV_KEY = '47' AND RULE_NUM = '2';</v>
      </c>
    </row>
    <row r="235" spans="1:11" x14ac:dyDescent="0.35">
      <c r="A235">
        <v>47</v>
      </c>
      <c r="B235">
        <v>3</v>
      </c>
      <c r="C235" s="2" t="s">
        <v>965</v>
      </c>
      <c r="D235" s="2" t="s">
        <v>966</v>
      </c>
      <c r="F235">
        <v>0</v>
      </c>
      <c r="H235" t="str">
        <f>VLOOKUP(A235,UFMT_CONVERSION!$A:$E,3,FALSE)</f>
        <v>(iss_inst,trx_curr)-&gt;THEMONUS GL</v>
      </c>
      <c r="I235" t="str">
        <f>VLOOKUP(A235,UFMT_CONVERSION!$A:$E,5,FALSE)</f>
        <v xml:space="preserve">CONV_TYPE_REPLACE </v>
      </c>
      <c r="J235" t="str">
        <f t="shared" si="6"/>
        <v>Insert into UFMT_CONV_RULE (CONV_KEY, RULE_NUM, SRC_VALUE, DEST_VALUE, NEXT_KEY,  IS_DEFAULT) Values ('47', '3', '9001,116', '00014599000021', '',  '0');</v>
      </c>
      <c r="K235" t="str">
        <f t="shared" si="7"/>
        <v>Update UFMT_CONV_RULE set (SRC_VALUE, DEST_VALUE, NEXT_KEY,  IS_DEFAULT) = (SELECT '9001,116', '00014599000021', '',  '0' FROM DUAL) where CONV_KEY = '47' AND RULE_NUM = '3';</v>
      </c>
    </row>
    <row r="236" spans="1:11" x14ac:dyDescent="0.35">
      <c r="A236">
        <v>47</v>
      </c>
      <c r="B236">
        <v>4</v>
      </c>
      <c r="C236" s="2" t="s">
        <v>967</v>
      </c>
      <c r="D236" s="2" t="s">
        <v>966</v>
      </c>
      <c r="F236">
        <v>0</v>
      </c>
      <c r="H236" t="str">
        <f>VLOOKUP(A236,UFMT_CONVERSION!$A:$E,3,FALSE)</f>
        <v>(iss_inst,trx_curr)-&gt;THEMONUS GL</v>
      </c>
      <c r="I236" t="str">
        <f>VLOOKUP(A236,UFMT_CONVERSION!$A:$E,5,FALSE)</f>
        <v xml:space="preserve">CONV_TYPE_REPLACE </v>
      </c>
      <c r="J236" t="str">
        <f t="shared" si="6"/>
        <v>Insert into UFMT_CONV_RULE (CONV_KEY, RULE_NUM, SRC_VALUE, DEST_VALUE, NEXT_KEY,  IS_DEFAULT) Values ('47', '4', '9010,116', '00014599000021', '',  '0');</v>
      </c>
      <c r="K236" t="str">
        <f t="shared" si="7"/>
        <v>Update UFMT_CONV_RULE set (SRC_VALUE, DEST_VALUE, NEXT_KEY,  IS_DEFAULT) = (SELECT '9010,116', '00014599000021', '',  '0' FROM DUAL) where CONV_KEY = '47' AND RULE_NUM = '4';</v>
      </c>
    </row>
    <row r="237" spans="1:11" x14ac:dyDescent="0.35">
      <c r="A237">
        <v>47</v>
      </c>
      <c r="B237">
        <v>5</v>
      </c>
      <c r="C237" s="2" t="s">
        <v>968</v>
      </c>
      <c r="D237" s="2" t="s">
        <v>969</v>
      </c>
      <c r="F237">
        <v>0</v>
      </c>
      <c r="H237" t="str">
        <f>VLOOKUP(A237,UFMT_CONVERSION!$A:$E,3,FALSE)</f>
        <v>(iss_inst,trx_curr)-&gt;THEMONUS GL</v>
      </c>
      <c r="I237" t="str">
        <f>VLOOKUP(A237,UFMT_CONVERSION!$A:$E,5,FALSE)</f>
        <v xml:space="preserve">CONV_TYPE_REPLACE </v>
      </c>
      <c r="J237" t="str">
        <f t="shared" si="6"/>
        <v>Insert into UFMT_CONV_RULE (CONV_KEY, RULE_NUM, SRC_VALUE, DEST_VALUE, NEXT_KEY,  IS_DEFAULT) Values ('47', '5', '9002,840', '00014499000111', '',  '0');</v>
      </c>
      <c r="K237" t="str">
        <f t="shared" si="7"/>
        <v>Update UFMT_CONV_RULE set (SRC_VALUE, DEST_VALUE, NEXT_KEY,  IS_DEFAULT) = (SELECT '9002,840', '00014499000111', '',  '0' FROM DUAL) where CONV_KEY = '47' AND RULE_NUM = '5';</v>
      </c>
    </row>
    <row r="238" spans="1:11" x14ac:dyDescent="0.35">
      <c r="A238">
        <v>47</v>
      </c>
      <c r="B238">
        <v>6</v>
      </c>
      <c r="C238" s="2" t="s">
        <v>970</v>
      </c>
      <c r="D238" s="2" t="s">
        <v>969</v>
      </c>
      <c r="F238">
        <v>0</v>
      </c>
      <c r="H238" t="str">
        <f>VLOOKUP(A238,UFMT_CONVERSION!$A:$E,3,FALSE)</f>
        <v>(iss_inst,trx_curr)-&gt;THEMONUS GL</v>
      </c>
      <c r="I238" t="str">
        <f>VLOOKUP(A238,UFMT_CONVERSION!$A:$E,5,FALSE)</f>
        <v xml:space="preserve">CONV_TYPE_REPLACE </v>
      </c>
      <c r="J238" t="str">
        <f t="shared" si="6"/>
        <v>Insert into UFMT_CONV_RULE (CONV_KEY, RULE_NUM, SRC_VALUE, DEST_VALUE, NEXT_KEY,  IS_DEFAULT) Values ('47', '6', '9006,840', '00014499000111', '',  '0');</v>
      </c>
      <c r="K238" t="str">
        <f t="shared" si="7"/>
        <v>Update UFMT_CONV_RULE set (SRC_VALUE, DEST_VALUE, NEXT_KEY,  IS_DEFAULT) = (SELECT '9006,840', '00014499000111', '',  '0' FROM DUAL) where CONV_KEY = '47' AND RULE_NUM = '6';</v>
      </c>
    </row>
    <row r="239" spans="1:11" x14ac:dyDescent="0.35">
      <c r="A239">
        <v>47</v>
      </c>
      <c r="B239">
        <v>7</v>
      </c>
      <c r="C239" s="2" t="s">
        <v>971</v>
      </c>
      <c r="D239" s="2" t="s">
        <v>972</v>
      </c>
      <c r="F239">
        <v>0</v>
      </c>
      <c r="H239" t="str">
        <f>VLOOKUP(A239,UFMT_CONVERSION!$A:$E,3,FALSE)</f>
        <v>(iss_inst,trx_curr)-&gt;THEMONUS GL</v>
      </c>
      <c r="I239" t="str">
        <f>VLOOKUP(A239,UFMT_CONVERSION!$A:$E,5,FALSE)</f>
        <v xml:space="preserve">CONV_TYPE_REPLACE </v>
      </c>
      <c r="J239" t="str">
        <f t="shared" si="6"/>
        <v>Insert into UFMT_CONV_RULE (CONV_KEY, RULE_NUM, SRC_VALUE, DEST_VALUE, NEXT_KEY,  IS_DEFAULT) Values ('47', '7', '9002,116', '00014499000121', '',  '0');</v>
      </c>
      <c r="K239" t="str">
        <f t="shared" si="7"/>
        <v>Update UFMT_CONV_RULE set (SRC_VALUE, DEST_VALUE, NEXT_KEY,  IS_DEFAULT) = (SELECT '9002,116', '00014499000121', '',  '0' FROM DUAL) where CONV_KEY = '47' AND RULE_NUM = '7';</v>
      </c>
    </row>
    <row r="240" spans="1:11" x14ac:dyDescent="0.35">
      <c r="A240">
        <v>47</v>
      </c>
      <c r="B240">
        <v>8</v>
      </c>
      <c r="C240" s="2" t="s">
        <v>973</v>
      </c>
      <c r="D240" s="2" t="s">
        <v>972</v>
      </c>
      <c r="F240">
        <v>0</v>
      </c>
      <c r="H240" t="str">
        <f>VLOOKUP(A240,UFMT_CONVERSION!$A:$E,3,FALSE)</f>
        <v>(iss_inst,trx_curr)-&gt;THEMONUS GL</v>
      </c>
      <c r="I240" t="str">
        <f>VLOOKUP(A240,UFMT_CONVERSION!$A:$E,5,FALSE)</f>
        <v xml:space="preserve">CONV_TYPE_REPLACE </v>
      </c>
      <c r="J240" t="str">
        <f t="shared" si="6"/>
        <v>Insert into UFMT_CONV_RULE (CONV_KEY, RULE_NUM, SRC_VALUE, DEST_VALUE, NEXT_KEY,  IS_DEFAULT) Values ('47', '8', '9006,116', '00014499000121', '',  '0');</v>
      </c>
      <c r="K240" t="str">
        <f t="shared" si="7"/>
        <v>Update UFMT_CONV_RULE set (SRC_VALUE, DEST_VALUE, NEXT_KEY,  IS_DEFAULT) = (SELECT '9006,116', '00014499000121', '',  '0' FROM DUAL) where CONV_KEY = '47' AND RULE_NUM = '8';</v>
      </c>
    </row>
    <row r="241" spans="1:11" x14ac:dyDescent="0.35">
      <c r="A241">
        <v>47</v>
      </c>
      <c r="B241">
        <v>9</v>
      </c>
      <c r="C241" s="2" t="s">
        <v>974</v>
      </c>
      <c r="D241" s="2" t="s">
        <v>975</v>
      </c>
      <c r="F241">
        <v>0</v>
      </c>
      <c r="H241" t="str">
        <f>VLOOKUP(A241,UFMT_CONVERSION!$A:$E,3,FALSE)</f>
        <v>(iss_inst,trx_curr)-&gt;THEMONUS GL</v>
      </c>
      <c r="I241" t="str">
        <f>VLOOKUP(A241,UFMT_CONVERSION!$A:$E,5,FALSE)</f>
        <v xml:space="preserve">CONV_TYPE_REPLACE </v>
      </c>
      <c r="J241" t="str">
        <f t="shared" si="6"/>
        <v>Insert into UFMT_CONV_RULE (CONV_KEY, RULE_NUM, SRC_VALUE, DEST_VALUE, NEXT_KEY,  IS_DEFAULT) Values ('47', '9', '9012,840', '00014699000211', '',  '0');</v>
      </c>
      <c r="K241" t="str">
        <f t="shared" si="7"/>
        <v>Update UFMT_CONV_RULE set (SRC_VALUE, DEST_VALUE, NEXT_KEY,  IS_DEFAULT) = (SELECT '9012,840', '00014699000211', '',  '0' FROM DUAL) where CONV_KEY = '47' AND RULE_NUM = '9';</v>
      </c>
    </row>
    <row r="242" spans="1:11" x14ac:dyDescent="0.35">
      <c r="A242">
        <v>47</v>
      </c>
      <c r="B242">
        <v>10</v>
      </c>
      <c r="C242" s="2" t="s">
        <v>976</v>
      </c>
      <c r="D242" s="2" t="s">
        <v>977</v>
      </c>
      <c r="F242">
        <v>0</v>
      </c>
      <c r="H242" t="str">
        <f>VLOOKUP(A242,UFMT_CONVERSION!$A:$E,3,FALSE)</f>
        <v>(iss_inst,trx_curr)-&gt;THEMONUS GL</v>
      </c>
      <c r="I242" t="str">
        <f>VLOOKUP(A242,UFMT_CONVERSION!$A:$E,5,FALSE)</f>
        <v xml:space="preserve">CONV_TYPE_REPLACE </v>
      </c>
      <c r="J242" t="str">
        <f t="shared" si="6"/>
        <v>Insert into UFMT_CONV_RULE (CONV_KEY, RULE_NUM, SRC_VALUE, DEST_VALUE, NEXT_KEY,  IS_DEFAULT) Values ('47', '10', '9012,116', '00014699000221', '',  '0');</v>
      </c>
      <c r="K242" t="str">
        <f t="shared" si="7"/>
        <v>Update UFMT_CONV_RULE set (SRC_VALUE, DEST_VALUE, NEXT_KEY,  IS_DEFAULT) = (SELECT '9012,116', '00014699000221', '',  '0' FROM DUAL) where CONV_KEY = '47' AND RULE_NUM = '10';</v>
      </c>
    </row>
    <row r="243" spans="1:11" x14ac:dyDescent="0.35">
      <c r="A243">
        <v>47</v>
      </c>
      <c r="B243">
        <v>11</v>
      </c>
      <c r="C243" s="2" t="s">
        <v>978</v>
      </c>
      <c r="D243" s="2" t="s">
        <v>979</v>
      </c>
      <c r="F243">
        <v>0</v>
      </c>
      <c r="H243" t="str">
        <f>VLOOKUP(A243,UFMT_CONVERSION!$A:$E,3,FALSE)</f>
        <v>(iss_inst,trx_curr)-&gt;THEMONUS GL</v>
      </c>
      <c r="I243" t="str">
        <f>VLOOKUP(A243,UFMT_CONVERSION!$A:$E,5,FALSE)</f>
        <v xml:space="preserve">CONV_TYPE_REPLACE </v>
      </c>
      <c r="J243" t="str">
        <f t="shared" si="6"/>
        <v>Insert into UFMT_CONV_RULE (CONV_KEY, RULE_NUM, SRC_VALUE, DEST_VALUE, NEXT_KEY,  IS_DEFAULT) Values ('47', '11', '9011,840', '00014799000311', '',  '0');</v>
      </c>
      <c r="K243" t="str">
        <f t="shared" si="7"/>
        <v>Update UFMT_CONV_RULE set (SRC_VALUE, DEST_VALUE, NEXT_KEY,  IS_DEFAULT) = (SELECT '9011,840', '00014799000311', '',  '0' FROM DUAL) where CONV_KEY = '47' AND RULE_NUM = '11';</v>
      </c>
    </row>
    <row r="244" spans="1:11" x14ac:dyDescent="0.35">
      <c r="A244">
        <v>47</v>
      </c>
      <c r="B244">
        <v>12</v>
      </c>
      <c r="C244" s="2" t="s">
        <v>980</v>
      </c>
      <c r="D244" s="2" t="s">
        <v>979</v>
      </c>
      <c r="F244">
        <v>0</v>
      </c>
      <c r="H244" t="str">
        <f>VLOOKUP(A244,UFMT_CONVERSION!$A:$E,3,FALSE)</f>
        <v>(iss_inst,trx_curr)-&gt;THEMONUS GL</v>
      </c>
      <c r="I244" t="str">
        <f>VLOOKUP(A244,UFMT_CONVERSION!$A:$E,5,FALSE)</f>
        <v xml:space="preserve">CONV_TYPE_REPLACE </v>
      </c>
      <c r="J244" t="str">
        <f t="shared" si="6"/>
        <v>Insert into UFMT_CONV_RULE (CONV_KEY, RULE_NUM, SRC_VALUE, DEST_VALUE, NEXT_KEY,  IS_DEFAULT) Values ('47', '12', '9013,840', '00014799000311', '',  '0');</v>
      </c>
      <c r="K244" t="str">
        <f t="shared" si="7"/>
        <v>Update UFMT_CONV_RULE set (SRC_VALUE, DEST_VALUE, NEXT_KEY,  IS_DEFAULT) = (SELECT '9013,840', '00014799000311', '',  '0' FROM DUAL) where CONV_KEY = '47' AND RULE_NUM = '12';</v>
      </c>
    </row>
    <row r="245" spans="1:11" x14ac:dyDescent="0.35">
      <c r="A245">
        <v>47</v>
      </c>
      <c r="B245">
        <v>13</v>
      </c>
      <c r="C245" s="2" t="s">
        <v>981</v>
      </c>
      <c r="D245" s="2" t="s">
        <v>982</v>
      </c>
      <c r="F245">
        <v>0</v>
      </c>
      <c r="H245" t="str">
        <f>VLOOKUP(A245,UFMT_CONVERSION!$A:$E,3,FALSE)</f>
        <v>(iss_inst,trx_curr)-&gt;THEMONUS GL</v>
      </c>
      <c r="I245" t="str">
        <f>VLOOKUP(A245,UFMT_CONVERSION!$A:$E,5,FALSE)</f>
        <v xml:space="preserve">CONV_TYPE_REPLACE </v>
      </c>
      <c r="J245" t="str">
        <f t="shared" si="6"/>
        <v>Insert into UFMT_CONV_RULE (CONV_KEY, RULE_NUM, SRC_VALUE, DEST_VALUE, NEXT_KEY,  IS_DEFAULT) Values ('47', '13', '9011,116', '00014799000321', '',  '0');</v>
      </c>
      <c r="K245" t="str">
        <f t="shared" si="7"/>
        <v>Update UFMT_CONV_RULE set (SRC_VALUE, DEST_VALUE, NEXT_KEY,  IS_DEFAULT) = (SELECT '9011,116', '00014799000321', '',  '0' FROM DUAL) where CONV_KEY = '47' AND RULE_NUM = '13';</v>
      </c>
    </row>
    <row r="246" spans="1:11" x14ac:dyDescent="0.35">
      <c r="A246">
        <v>47</v>
      </c>
      <c r="B246">
        <v>14</v>
      </c>
      <c r="C246" s="2" t="s">
        <v>983</v>
      </c>
      <c r="D246" s="2" t="s">
        <v>982</v>
      </c>
      <c r="F246">
        <v>0</v>
      </c>
      <c r="H246" t="str">
        <f>VLOOKUP(A246,UFMT_CONVERSION!$A:$E,3,FALSE)</f>
        <v>(iss_inst,trx_curr)-&gt;THEMONUS GL</v>
      </c>
      <c r="I246" t="str">
        <f>VLOOKUP(A246,UFMT_CONVERSION!$A:$E,5,FALSE)</f>
        <v xml:space="preserve">CONV_TYPE_REPLACE </v>
      </c>
      <c r="J246" t="str">
        <f t="shared" si="6"/>
        <v>Insert into UFMT_CONV_RULE (CONV_KEY, RULE_NUM, SRC_VALUE, DEST_VALUE, NEXT_KEY,  IS_DEFAULT) Values ('47', '14', '9013,116', '00014799000321', '',  '0');</v>
      </c>
      <c r="K246" t="str">
        <f t="shared" si="7"/>
        <v>Update UFMT_CONV_RULE set (SRC_VALUE, DEST_VALUE, NEXT_KEY,  IS_DEFAULT) = (SELECT '9013,116', '00014799000321', '',  '0' FROM DUAL) where CONV_KEY = '47' AND RULE_NUM = '14';</v>
      </c>
    </row>
    <row r="247" spans="1:11" x14ac:dyDescent="0.35">
      <c r="A247">
        <v>47</v>
      </c>
      <c r="B247">
        <v>15</v>
      </c>
      <c r="C247" s="2" t="s">
        <v>984</v>
      </c>
      <c r="D247" s="2" t="s">
        <v>985</v>
      </c>
      <c r="F247">
        <v>0</v>
      </c>
      <c r="H247" t="str">
        <f>VLOOKUP(A247,UFMT_CONVERSION!$A:$E,3,FALSE)</f>
        <v>(iss_inst,trx_curr)-&gt;THEMONUS GL</v>
      </c>
      <c r="I247" t="str">
        <f>VLOOKUP(A247,UFMT_CONVERSION!$A:$E,5,FALSE)</f>
        <v xml:space="preserve">CONV_TYPE_REPLACE </v>
      </c>
      <c r="J247" t="str">
        <f t="shared" si="6"/>
        <v>Insert into UFMT_CONV_RULE (CONV_KEY, RULE_NUM, SRC_VALUE, DEST_VALUE, NEXT_KEY,  IS_DEFAULT) Values ('47', '15', '9014,840', '00014899000411', '',  '0');</v>
      </c>
      <c r="K247" t="str">
        <f t="shared" si="7"/>
        <v>Update UFMT_CONV_RULE set (SRC_VALUE, DEST_VALUE, NEXT_KEY,  IS_DEFAULT) = (SELECT '9014,840', '00014899000411', '',  '0' FROM DUAL) where CONV_KEY = '47' AND RULE_NUM = '15';</v>
      </c>
    </row>
    <row r="248" spans="1:11" x14ac:dyDescent="0.35">
      <c r="A248">
        <v>47</v>
      </c>
      <c r="B248">
        <v>16</v>
      </c>
      <c r="C248" s="2" t="s">
        <v>986</v>
      </c>
      <c r="D248" s="2" t="s">
        <v>985</v>
      </c>
      <c r="F248">
        <v>0</v>
      </c>
      <c r="H248" t="str">
        <f>VLOOKUP(A248,UFMT_CONVERSION!$A:$E,3,FALSE)</f>
        <v>(iss_inst,trx_curr)-&gt;THEMONUS GL</v>
      </c>
      <c r="I248" t="str">
        <f>VLOOKUP(A248,UFMT_CONVERSION!$A:$E,5,FALSE)</f>
        <v xml:space="preserve">CONV_TYPE_REPLACE </v>
      </c>
      <c r="J248" t="str">
        <f t="shared" si="6"/>
        <v>Insert into UFMT_CONV_RULE (CONV_KEY, RULE_NUM, SRC_VALUE, DEST_VALUE, NEXT_KEY,  IS_DEFAULT) Values ('47', '16', '9015,840', '00014899000411', '',  '0');</v>
      </c>
      <c r="K248" t="str">
        <f t="shared" si="7"/>
        <v>Update UFMT_CONV_RULE set (SRC_VALUE, DEST_VALUE, NEXT_KEY,  IS_DEFAULT) = (SELECT '9015,840', '00014899000411', '',  '0' FROM DUAL) where CONV_KEY = '47' AND RULE_NUM = '16';</v>
      </c>
    </row>
    <row r="249" spans="1:11" x14ac:dyDescent="0.35">
      <c r="A249">
        <v>47</v>
      </c>
      <c r="B249">
        <v>17</v>
      </c>
      <c r="C249" s="2" t="s">
        <v>987</v>
      </c>
      <c r="D249" s="2" t="s">
        <v>988</v>
      </c>
      <c r="F249">
        <v>0</v>
      </c>
      <c r="H249" t="str">
        <f>VLOOKUP(A249,UFMT_CONVERSION!$A:$E,3,FALSE)</f>
        <v>(iss_inst,trx_curr)-&gt;THEMONUS GL</v>
      </c>
      <c r="I249" t="str">
        <f>VLOOKUP(A249,UFMT_CONVERSION!$A:$E,5,FALSE)</f>
        <v xml:space="preserve">CONV_TYPE_REPLACE </v>
      </c>
      <c r="J249" t="str">
        <f t="shared" si="6"/>
        <v>Insert into UFMT_CONV_RULE (CONV_KEY, RULE_NUM, SRC_VALUE, DEST_VALUE, NEXT_KEY,  IS_DEFAULT) Values ('47', '17', '9014,116', '00014899000421', '',  '0');</v>
      </c>
      <c r="K249" t="str">
        <f t="shared" si="7"/>
        <v>Update UFMT_CONV_RULE set (SRC_VALUE, DEST_VALUE, NEXT_KEY,  IS_DEFAULT) = (SELECT '9014,116', '00014899000421', '',  '0' FROM DUAL) where CONV_KEY = '47' AND RULE_NUM = '17';</v>
      </c>
    </row>
    <row r="250" spans="1:11" x14ac:dyDescent="0.35">
      <c r="A250">
        <v>47</v>
      </c>
      <c r="B250">
        <v>18</v>
      </c>
      <c r="C250" s="2" t="s">
        <v>989</v>
      </c>
      <c r="D250" s="2" t="s">
        <v>988</v>
      </c>
      <c r="F250">
        <v>0</v>
      </c>
      <c r="H250" t="str">
        <f>VLOOKUP(A250,UFMT_CONVERSION!$A:$E,3,FALSE)</f>
        <v>(iss_inst,trx_curr)-&gt;THEMONUS GL</v>
      </c>
      <c r="I250" t="str">
        <f>VLOOKUP(A250,UFMT_CONVERSION!$A:$E,5,FALSE)</f>
        <v xml:space="preserve">CONV_TYPE_REPLACE </v>
      </c>
      <c r="J250" t="str">
        <f t="shared" si="6"/>
        <v>Insert into UFMT_CONV_RULE (CONV_KEY, RULE_NUM, SRC_VALUE, DEST_VALUE, NEXT_KEY,  IS_DEFAULT) Values ('47', '18', '9015,116', '00014899000421', '',  '0');</v>
      </c>
      <c r="K250" t="str">
        <f t="shared" si="7"/>
        <v>Update UFMT_CONV_RULE set (SRC_VALUE, DEST_VALUE, NEXT_KEY,  IS_DEFAULT) = (SELECT '9015,116', '00014899000421', '',  '0' FROM DUAL) where CONV_KEY = '47' AND RULE_NUM = '18';</v>
      </c>
    </row>
    <row r="251" spans="1:11" x14ac:dyDescent="0.35">
      <c r="A251">
        <v>47</v>
      </c>
      <c r="B251">
        <v>19</v>
      </c>
      <c r="C251" s="2" t="s">
        <v>990</v>
      </c>
      <c r="D251" s="2" t="s">
        <v>991</v>
      </c>
      <c r="F251">
        <v>0</v>
      </c>
      <c r="H251" t="str">
        <f>VLOOKUP(A251,UFMT_CONVERSION!$A:$E,3,FALSE)</f>
        <v>(iss_inst,trx_curr)-&gt;THEMONUS GL</v>
      </c>
      <c r="I251" t="str">
        <f>VLOOKUP(A251,UFMT_CONVERSION!$A:$E,5,FALSE)</f>
        <v xml:space="preserve">CONV_TYPE_REPLACE </v>
      </c>
      <c r="J251" t="str">
        <f t="shared" si="6"/>
        <v>Insert into UFMT_CONV_RULE (CONV_KEY, RULE_NUM, SRC_VALUE, DEST_VALUE, NEXT_KEY,  IS_DEFAULT) Values ('47', '19', '1002,840', '00015099000511', '',  '0');</v>
      </c>
      <c r="K251" t="str">
        <f t="shared" si="7"/>
        <v>Update UFMT_CONV_RULE set (SRC_VALUE, DEST_VALUE, NEXT_KEY,  IS_DEFAULT) = (SELECT '1002,840', '00015099000511', '',  '0' FROM DUAL) where CONV_KEY = '47' AND RULE_NUM = '19';</v>
      </c>
    </row>
    <row r="252" spans="1:11" x14ac:dyDescent="0.35">
      <c r="A252">
        <v>47</v>
      </c>
      <c r="B252">
        <v>20</v>
      </c>
      <c r="C252" s="2" t="s">
        <v>992</v>
      </c>
      <c r="D252" s="2" t="s">
        <v>993</v>
      </c>
      <c r="F252">
        <v>0</v>
      </c>
      <c r="H252" t="str">
        <f>VLOOKUP(A252,UFMT_CONVERSION!$A:$E,3,FALSE)</f>
        <v>(iss_inst,trx_curr)-&gt;THEMONUS GL</v>
      </c>
      <c r="I252" t="str">
        <f>VLOOKUP(A252,UFMT_CONVERSION!$A:$E,5,FALSE)</f>
        <v xml:space="preserve">CONV_TYPE_REPLACE </v>
      </c>
      <c r="J252" t="str">
        <f t="shared" si="6"/>
        <v>Insert into UFMT_CONV_RULE (CONV_KEY, RULE_NUM, SRC_VALUE, DEST_VALUE, NEXT_KEY,  IS_DEFAULT) Values ('47', '20', '1002,116', '00015099000521', '',  '0');</v>
      </c>
      <c r="K252" t="str">
        <f t="shared" si="7"/>
        <v>Update UFMT_CONV_RULE set (SRC_VALUE, DEST_VALUE, NEXT_KEY,  IS_DEFAULT) = (SELECT '1002,116', '00015099000521', '',  '0' FROM DUAL) where CONV_KEY = '47' AND RULE_NUM = '20';</v>
      </c>
    </row>
    <row r="253" spans="1:11" x14ac:dyDescent="0.35">
      <c r="A253">
        <v>47</v>
      </c>
      <c r="B253">
        <v>21</v>
      </c>
      <c r="C253" s="2" t="s">
        <v>994</v>
      </c>
      <c r="D253" s="2" t="s">
        <v>995</v>
      </c>
      <c r="F253">
        <v>0</v>
      </c>
      <c r="H253" t="str">
        <f>VLOOKUP(A253,UFMT_CONVERSION!$A:$E,3,FALSE)</f>
        <v>(iss_inst,trx_curr)-&gt;THEMONUS GL</v>
      </c>
      <c r="I253" t="str">
        <f>VLOOKUP(A253,UFMT_CONVERSION!$A:$E,5,FALSE)</f>
        <v xml:space="preserve">CONV_TYPE_REPLACE </v>
      </c>
      <c r="J253" t="str">
        <f t="shared" si="6"/>
        <v>Insert into UFMT_CONV_RULE (CONV_KEY, RULE_NUM, SRC_VALUE, DEST_VALUE, NEXT_KEY,  IS_DEFAULT) Values ('47', '21', '1001,840', '17969810', '',  '0');</v>
      </c>
      <c r="K253" t="str">
        <f t="shared" si="7"/>
        <v>Update UFMT_CONV_RULE set (SRC_VALUE, DEST_VALUE, NEXT_KEY,  IS_DEFAULT) = (SELECT '1001,840', '17969810', '',  '0' FROM DUAL) where CONV_KEY = '47' AND RULE_NUM = '21';</v>
      </c>
    </row>
    <row r="254" spans="1:11" x14ac:dyDescent="0.35">
      <c r="A254">
        <v>48</v>
      </c>
      <c r="B254">
        <v>1</v>
      </c>
      <c r="C254" s="2"/>
      <c r="D254" s="2" t="s">
        <v>996</v>
      </c>
      <c r="F254">
        <v>1</v>
      </c>
      <c r="H254" t="str">
        <f>VLOOKUP(A254,UFMT_CONVERSION!$A:$E,3,FALSE)</f>
        <v>Change sign</v>
      </c>
      <c r="I254" t="str">
        <f>VLOOKUP(A254,UFMT_CONVERSION!$A:$E,5,FALSE)</f>
        <v xml:space="preserve">CONV_TYPE_ARITHMETIC </v>
      </c>
      <c r="J254" t="str">
        <f t="shared" si="6"/>
        <v>Insert into UFMT_CONV_RULE (CONV_KEY, RULE_NUM, SRC_VALUE, DEST_VALUE, NEXT_KEY,  IS_DEFAULT) Values ('48', '1', '', '0-{-1}', '',  '1');</v>
      </c>
      <c r="K254" t="str">
        <f t="shared" si="7"/>
        <v>Update UFMT_CONV_RULE set (SRC_VALUE, DEST_VALUE, NEXT_KEY,  IS_DEFAULT) = (SELECT '', '0-{-1}', '',  '1' FROM DUAL) where CONV_KEY = '48' AND RULE_NUM = '1';</v>
      </c>
    </row>
    <row r="255" spans="1:11" x14ac:dyDescent="0.35">
      <c r="A255">
        <v>49</v>
      </c>
      <c r="B255">
        <v>1</v>
      </c>
      <c r="C255" s="2"/>
      <c r="D255" s="2" t="s">
        <v>997</v>
      </c>
      <c r="F255">
        <v>1</v>
      </c>
      <c r="H255" t="str">
        <f>VLOOKUP(A255,UFMT_CONVERSION!$A:$E,3,FALSE)</f>
        <v>Format 16 digit amounts</v>
      </c>
      <c r="I255" t="str">
        <f>VLOOKUP(A255,UFMT_CONVERSION!$A:$E,5,FALSE)</f>
        <v xml:space="preserve">CONV_TYPE_TEMPLATE </v>
      </c>
      <c r="J255" t="str">
        <f t="shared" si="6"/>
        <v>Insert into UFMT_CONV_RULE (CONV_KEY, RULE_NUM, SRC_VALUE, DEST_VALUE, NEXT_KEY,  IS_DEFAULT) Values ('49', '1', '', '{16:R:0:0}', '',  '1');</v>
      </c>
      <c r="K255" t="str">
        <f t="shared" si="7"/>
        <v>Update UFMT_CONV_RULE set (SRC_VALUE, DEST_VALUE, NEXT_KEY,  IS_DEFAULT) = (SELECT '', '{16:R:0:0}', '',  '1' FROM DUAL) where CONV_KEY = '49' AND RULE_NUM = '1';</v>
      </c>
    </row>
    <row r="256" spans="1:11" x14ac:dyDescent="0.35">
      <c r="A256">
        <v>50</v>
      </c>
      <c r="B256">
        <v>1</v>
      </c>
      <c r="C256" s="2" t="s">
        <v>998</v>
      </c>
      <c r="D256" s="2" t="s">
        <v>12</v>
      </c>
      <c r="F256">
        <v>0</v>
      </c>
      <c r="H256" t="str">
        <f>VLOOKUP(A256,UFMT_CONVERSION!$A:$E,3,FALSE)</f>
        <v>LOV for credit card BINs</v>
      </c>
      <c r="I256" t="str">
        <f>VLOOKUP(A256,UFMT_CONVERSION!$A:$E,5,FALSE)</f>
        <v xml:space="preserve">CONV_TYPE_REPLACE </v>
      </c>
      <c r="J256" t="str">
        <f t="shared" si="6"/>
        <v>Insert into UFMT_CONV_RULE (CONV_KEY, RULE_NUM, SRC_VALUE, DEST_VALUE, NEXT_KEY,  IS_DEFAULT) Values ('50', '1', '516223', '1', '',  '0');</v>
      </c>
      <c r="K256" t="str">
        <f t="shared" si="7"/>
        <v>Update UFMT_CONV_RULE set (SRC_VALUE, DEST_VALUE, NEXT_KEY,  IS_DEFAULT) = (SELECT '516223', '1', '',  '0' FROM DUAL) where CONV_KEY = '50' AND RULE_NUM = '1';</v>
      </c>
    </row>
    <row r="257" spans="1:11" x14ac:dyDescent="0.35">
      <c r="A257">
        <v>50</v>
      </c>
      <c r="B257">
        <v>2</v>
      </c>
      <c r="C257" s="2" t="s">
        <v>199</v>
      </c>
      <c r="D257" s="2" t="s">
        <v>12</v>
      </c>
      <c r="F257">
        <v>0</v>
      </c>
      <c r="H257" t="str">
        <f>VLOOKUP(A257,UFMT_CONVERSION!$A:$E,3,FALSE)</f>
        <v>LOV for credit card BINs</v>
      </c>
      <c r="I257" t="str">
        <f>VLOOKUP(A257,UFMT_CONVERSION!$A:$E,5,FALSE)</f>
        <v xml:space="preserve">CONV_TYPE_REPLACE </v>
      </c>
      <c r="J257" t="str">
        <f t="shared" si="6"/>
        <v>Insert into UFMT_CONV_RULE (CONV_KEY, RULE_NUM, SRC_VALUE, DEST_VALUE, NEXT_KEY,  IS_DEFAULT) Values ('50', '2', '472631', '1', '',  '0');</v>
      </c>
      <c r="K257" t="str">
        <f t="shared" si="7"/>
        <v>Update UFMT_CONV_RULE set (SRC_VALUE, DEST_VALUE, NEXT_KEY,  IS_DEFAULT) = (SELECT '472631', '1', '',  '0' FROM DUAL) where CONV_KEY = '50' AND RULE_NUM = '2';</v>
      </c>
    </row>
    <row r="258" spans="1:11" x14ac:dyDescent="0.35">
      <c r="A258">
        <v>50</v>
      </c>
      <c r="B258">
        <v>3</v>
      </c>
      <c r="C258" s="2" t="s">
        <v>999</v>
      </c>
      <c r="D258" s="2" t="s">
        <v>12</v>
      </c>
      <c r="F258">
        <v>0</v>
      </c>
      <c r="H258" t="str">
        <f>VLOOKUP(A258,UFMT_CONVERSION!$A:$E,3,FALSE)</f>
        <v>LOV for credit card BINs</v>
      </c>
      <c r="I258" t="str">
        <f>VLOOKUP(A258,UFMT_CONVERSION!$A:$E,5,FALSE)</f>
        <v xml:space="preserve">CONV_TYPE_REPLACE </v>
      </c>
      <c r="J258" t="str">
        <f t="shared" si="6"/>
        <v>Insert into UFMT_CONV_RULE (CONV_KEY, RULE_NUM, SRC_VALUE, DEST_VALUE, NEXT_KEY,  IS_DEFAULT) Values ('50', '3', '483516', '1', '',  '0');</v>
      </c>
      <c r="K258" t="str">
        <f t="shared" si="7"/>
        <v>Update UFMT_CONV_RULE set (SRC_VALUE, DEST_VALUE, NEXT_KEY,  IS_DEFAULT) = (SELECT '483516', '1', '',  '0' FROM DUAL) where CONV_KEY = '50' AND RULE_NUM = '3';</v>
      </c>
    </row>
    <row r="259" spans="1:11" x14ac:dyDescent="0.35">
      <c r="A259">
        <v>51</v>
      </c>
      <c r="B259">
        <v>1</v>
      </c>
      <c r="C259" s="2" t="s">
        <v>1000</v>
      </c>
      <c r="D259" s="2" t="s">
        <v>12</v>
      </c>
      <c r="F259">
        <v>0</v>
      </c>
      <c r="H259" t="str">
        <f>VLOOKUP(A259,UFMT_CONVERSION!$A:$E,3,FALSE)</f>
        <v>LOV for TT/SI list used by cond 33</v>
      </c>
      <c r="I259" t="str">
        <f>VLOOKUP(A259,UFMT_CONVERSION!$A:$E,5,FALSE)</f>
        <v xml:space="preserve">CONV_TYPE_REPLACE </v>
      </c>
      <c r="J259" t="str">
        <f t="shared" si="6"/>
        <v>Insert into UFMT_CONV_RULE (CONV_KEY, RULE_NUM, SRC_VALUE, DEST_VALUE, NEXT_KEY,  IS_DEFAULT) Values ('51', '1', '700,7001', '1', '',  '0');</v>
      </c>
      <c r="K259" t="str">
        <f t="shared" si="7"/>
        <v>Update UFMT_CONV_RULE set (SRC_VALUE, DEST_VALUE, NEXT_KEY,  IS_DEFAULT) = (SELECT '700,7001', '1', '',  '0' FROM DUAL) where CONV_KEY = '51' AND RULE_NUM = '1';</v>
      </c>
    </row>
    <row r="260" spans="1:11" x14ac:dyDescent="0.35">
      <c r="A260">
        <v>51</v>
      </c>
      <c r="B260">
        <v>2</v>
      </c>
      <c r="C260" s="2" t="s">
        <v>1001</v>
      </c>
      <c r="D260" s="2" t="s">
        <v>12</v>
      </c>
      <c r="F260">
        <v>0</v>
      </c>
      <c r="H260" t="str">
        <f>VLOOKUP(A260,UFMT_CONVERSION!$A:$E,3,FALSE)</f>
        <v>LOV for TT/SI list used by cond 33</v>
      </c>
      <c r="I260" t="str">
        <f>VLOOKUP(A260,UFMT_CONVERSION!$A:$E,5,FALSE)</f>
        <v xml:space="preserve">CONV_TYPE_REPLACE </v>
      </c>
      <c r="J260" t="str">
        <f t="shared" ref="J260:J323" si="8">"Insert into UFMT_CONV_RULE (CONV_KEY, RULE_NUM, SRC_VALUE, DEST_VALUE, NEXT_KEY,  IS_DEFAULT) Values ('"&amp;A260&amp;"', '"&amp;B260&amp;"', '"&amp;C260&amp;"', '"&amp;D260&amp;"', '"&amp;E260&amp;"',  '"&amp;F260&amp;"');"</f>
        <v>Insert into UFMT_CONV_RULE (CONV_KEY, RULE_NUM, SRC_VALUE, DEST_VALUE, NEXT_KEY,  IS_DEFAULT) Values ('51', '2', '508,1001', '1', '',  '0');</v>
      </c>
      <c r="K260" t="str">
        <f t="shared" ref="K260:K323" si="9">"Update UFMT_CONV_RULE set (SRC_VALUE, DEST_VALUE, NEXT_KEY,  IS_DEFAULT) = (SELECT '"&amp;C260&amp;"', '"&amp;D260&amp;"', '"&amp;E260&amp;"',  '"&amp;F260&amp;"' FROM DUAL) where CONV_KEY = '"&amp;A260&amp;"' AND RULE_NUM = '"&amp;B260&amp;"';"</f>
        <v>Update UFMT_CONV_RULE set (SRC_VALUE, DEST_VALUE, NEXT_KEY,  IS_DEFAULT) = (SELECT '508,1001', '1', '',  '0' FROM DUAL) where CONV_KEY = '51' AND RULE_NUM = '2';</v>
      </c>
    </row>
    <row r="261" spans="1:11" x14ac:dyDescent="0.35">
      <c r="A261">
        <v>51</v>
      </c>
      <c r="B261">
        <v>3</v>
      </c>
      <c r="C261" s="2" t="s">
        <v>1002</v>
      </c>
      <c r="D261" s="2" t="s">
        <v>12</v>
      </c>
      <c r="F261">
        <v>0</v>
      </c>
      <c r="H261" t="str">
        <f>VLOOKUP(A261,UFMT_CONVERSION!$A:$E,3,FALSE)</f>
        <v>LOV for TT/SI list used by cond 33</v>
      </c>
      <c r="I261" t="str">
        <f>VLOOKUP(A261,UFMT_CONVERSION!$A:$E,5,FALSE)</f>
        <v xml:space="preserve">CONV_TYPE_REPLACE </v>
      </c>
      <c r="J261" t="str">
        <f t="shared" si="8"/>
        <v>Insert into UFMT_CONV_RULE (CONV_KEY, RULE_NUM, SRC_VALUE, DEST_VALUE, NEXT_KEY,  IS_DEFAULT) Values ('51', '3', '781,721', '1', '',  '0');</v>
      </c>
      <c r="K261" t="str">
        <f t="shared" si="9"/>
        <v>Update UFMT_CONV_RULE set (SRC_VALUE, DEST_VALUE, NEXT_KEY,  IS_DEFAULT) = (SELECT '781,721', '1', '',  '0' FROM DUAL) where CONV_KEY = '51' AND RULE_NUM = '3';</v>
      </c>
    </row>
    <row r="262" spans="1:11" x14ac:dyDescent="0.35">
      <c r="A262">
        <v>51</v>
      </c>
      <c r="B262">
        <v>4</v>
      </c>
      <c r="C262" s="2" t="s">
        <v>1003</v>
      </c>
      <c r="D262" s="2" t="s">
        <v>12</v>
      </c>
      <c r="F262">
        <v>0</v>
      </c>
      <c r="H262" t="str">
        <f>VLOOKUP(A262,UFMT_CONVERSION!$A:$E,3,FALSE)</f>
        <v>LOV for TT/SI list used by cond 33</v>
      </c>
      <c r="I262" t="str">
        <f>VLOOKUP(A262,UFMT_CONVERSION!$A:$E,5,FALSE)</f>
        <v xml:space="preserve">CONV_TYPE_REPLACE </v>
      </c>
      <c r="J262" t="str">
        <f t="shared" si="8"/>
        <v>Insert into UFMT_CONV_RULE (CONV_KEY, RULE_NUM, SRC_VALUE, DEST_VALUE, NEXT_KEY,  IS_DEFAULT) Values ('51', '4', '512,513', '1', '',  '0');</v>
      </c>
      <c r="K262" t="str">
        <f t="shared" si="9"/>
        <v>Update UFMT_CONV_RULE set (SRC_VALUE, DEST_VALUE, NEXT_KEY,  IS_DEFAULT) = (SELECT '512,513', '1', '',  '0' FROM DUAL) where CONV_KEY = '51' AND RULE_NUM = '4';</v>
      </c>
    </row>
    <row r="263" spans="1:11" x14ac:dyDescent="0.35">
      <c r="A263">
        <v>52</v>
      </c>
      <c r="B263">
        <v>1</v>
      </c>
      <c r="C263" s="2"/>
      <c r="D263" s="2" t="s">
        <v>781</v>
      </c>
      <c r="F263">
        <v>1</v>
      </c>
      <c r="H263" t="str">
        <f>VLOOKUP(A263,UFMT_CONVERSION!$A:$E,3,FALSE)</f>
        <v>Get F11 from utrnno (last 6 digits)</v>
      </c>
      <c r="I263" t="str">
        <f>VLOOKUP(A263,UFMT_CONVERSION!$A:$E,5,FALSE)</f>
        <v xml:space="preserve">CONV_TYPE_TEMPLATE </v>
      </c>
      <c r="J263" t="str">
        <f t="shared" si="8"/>
        <v>Insert into UFMT_CONV_RULE (CONV_KEY, RULE_NUM, SRC_VALUE, DEST_VALUE, NEXT_KEY,  IS_DEFAULT) Values ('52', '1', '', '{6:R:0:0}', '',  '1');</v>
      </c>
      <c r="K263" t="str">
        <f t="shared" si="9"/>
        <v>Update UFMT_CONV_RULE set (SRC_VALUE, DEST_VALUE, NEXT_KEY,  IS_DEFAULT) = (SELECT '', '{6:R:0:0}', '',  '1' FROM DUAL) where CONV_KEY = '52' AND RULE_NUM = '1';</v>
      </c>
    </row>
    <row r="264" spans="1:11" x14ac:dyDescent="0.35">
      <c r="A264">
        <v>53</v>
      </c>
      <c r="B264">
        <v>1</v>
      </c>
      <c r="C264" s="2" t="s">
        <v>1004</v>
      </c>
      <c r="D264" s="2" t="s">
        <v>1005</v>
      </c>
      <c r="F264">
        <v>0</v>
      </c>
      <c r="H264" t="str">
        <f>VLOOKUP(A264,UFMT_CONVERSION!$A:$E,3,FALSE)</f>
        <v>acq_inst,TT,CC -&gt; USONTHEM GL account</v>
      </c>
      <c r="I264" t="str">
        <f>VLOOKUP(A264,UFMT_CONVERSION!$A:$E,5,FALSE)</f>
        <v xml:space="preserve">CONV_TYPE_REPLACE </v>
      </c>
      <c r="J264" t="str">
        <f t="shared" si="8"/>
        <v>Insert into UFMT_CONV_RULE (CONV_KEY, RULE_NUM, SRC_VALUE, DEST_VALUE, NEXT_KEY,  IS_DEFAULT) Values ('53', '1', '9012,700,840', '00018799620111', '',  '0');</v>
      </c>
      <c r="K264" t="str">
        <f t="shared" si="9"/>
        <v>Update UFMT_CONV_RULE set (SRC_VALUE, DEST_VALUE, NEXT_KEY,  IS_DEFAULT) = (SELECT '9012,700,840', '00018799620111', '',  '0' FROM DUAL) where CONV_KEY = '53' AND RULE_NUM = '1';</v>
      </c>
    </row>
    <row r="265" spans="1:11" x14ac:dyDescent="0.35">
      <c r="A265">
        <v>53</v>
      </c>
      <c r="B265">
        <v>2</v>
      </c>
      <c r="C265" s="2" t="s">
        <v>1006</v>
      </c>
      <c r="D265" s="2" t="s">
        <v>1007</v>
      </c>
      <c r="F265">
        <v>0</v>
      </c>
      <c r="H265" t="str">
        <f>VLOOKUP(A265,UFMT_CONVERSION!$A:$E,3,FALSE)</f>
        <v>acq_inst,TT,CC -&gt; USONTHEM GL account</v>
      </c>
      <c r="I265" t="str">
        <f>VLOOKUP(A265,UFMT_CONVERSION!$A:$E,5,FALSE)</f>
        <v xml:space="preserve">CONV_TYPE_REPLACE </v>
      </c>
      <c r="J265" t="str">
        <f t="shared" si="8"/>
        <v>Insert into UFMT_CONV_RULE (CONV_KEY, RULE_NUM, SRC_VALUE, DEST_VALUE, NEXT_KEY,  IS_DEFAULT) Values ('53', '2', '9012,777,840', '00018799620211', '',  '0');</v>
      </c>
      <c r="K265" t="str">
        <f t="shared" si="9"/>
        <v>Update UFMT_CONV_RULE set (SRC_VALUE, DEST_VALUE, NEXT_KEY,  IS_DEFAULT) = (SELECT '9012,777,840', '00018799620211', '',  '0' FROM DUAL) where CONV_KEY = '53' AND RULE_NUM = '2';</v>
      </c>
    </row>
    <row r="266" spans="1:11" x14ac:dyDescent="0.35">
      <c r="A266">
        <v>53</v>
      </c>
      <c r="B266">
        <v>3</v>
      </c>
      <c r="C266" s="2" t="s">
        <v>1008</v>
      </c>
      <c r="D266" s="2" t="s">
        <v>1007</v>
      </c>
      <c r="F266">
        <v>0</v>
      </c>
      <c r="H266" t="str">
        <f>VLOOKUP(A266,UFMT_CONVERSION!$A:$E,3,FALSE)</f>
        <v>acq_inst,TT,CC -&gt; USONTHEM GL account</v>
      </c>
      <c r="I266" t="str">
        <f>VLOOKUP(A266,UFMT_CONVERSION!$A:$E,5,FALSE)</f>
        <v xml:space="preserve">CONV_TYPE_REPLACE </v>
      </c>
      <c r="J266" t="str">
        <f t="shared" si="8"/>
        <v>Insert into UFMT_CONV_RULE (CONV_KEY, RULE_NUM, SRC_VALUE, DEST_VALUE, NEXT_KEY,  IS_DEFAULT) Values ('53', '3', '9012,774,840', '00018799620211', '',  '0');</v>
      </c>
      <c r="K266" t="str">
        <f t="shared" si="9"/>
        <v>Update UFMT_CONV_RULE set (SRC_VALUE, DEST_VALUE, NEXT_KEY,  IS_DEFAULT) = (SELECT '9012,774,840', '00018799620211', '',  '0' FROM DUAL) where CONV_KEY = '53' AND RULE_NUM = '3';</v>
      </c>
    </row>
    <row r="267" spans="1:11" x14ac:dyDescent="0.35">
      <c r="A267">
        <v>53</v>
      </c>
      <c r="B267">
        <v>4</v>
      </c>
      <c r="C267" s="2" t="s">
        <v>1009</v>
      </c>
      <c r="D267" s="2" t="s">
        <v>1010</v>
      </c>
      <c r="F267">
        <v>0</v>
      </c>
      <c r="H267" t="str">
        <f>VLOOKUP(A267,UFMT_CONVERSION!$A:$E,3,FALSE)</f>
        <v>acq_inst,TT,CC -&gt; USONTHEM GL account</v>
      </c>
      <c r="I267" t="str">
        <f>VLOOKUP(A267,UFMT_CONVERSION!$A:$E,5,FALSE)</f>
        <v xml:space="preserve">CONV_TYPE_REPLACE </v>
      </c>
      <c r="J267" t="str">
        <f t="shared" si="8"/>
        <v>Insert into UFMT_CONV_RULE (CONV_KEY, RULE_NUM, SRC_VALUE, DEST_VALUE, NEXT_KEY,  IS_DEFAULT) Values ('53', '4', '9012,700,116', '00018799620121', '',  '0');</v>
      </c>
      <c r="K267" t="str">
        <f t="shared" si="9"/>
        <v>Update UFMT_CONV_RULE set (SRC_VALUE, DEST_VALUE, NEXT_KEY,  IS_DEFAULT) = (SELECT '9012,700,116', '00018799620121', '',  '0' FROM DUAL) where CONV_KEY = '53' AND RULE_NUM = '4';</v>
      </c>
    </row>
    <row r="268" spans="1:11" x14ac:dyDescent="0.35">
      <c r="A268">
        <v>53</v>
      </c>
      <c r="B268">
        <v>5</v>
      </c>
      <c r="C268" s="2" t="s">
        <v>1011</v>
      </c>
      <c r="D268" s="2" t="s">
        <v>1012</v>
      </c>
      <c r="F268">
        <v>0</v>
      </c>
      <c r="H268" t="str">
        <f>VLOOKUP(A268,UFMT_CONVERSION!$A:$E,3,FALSE)</f>
        <v>acq_inst,TT,CC -&gt; USONTHEM GL account</v>
      </c>
      <c r="I268" t="str">
        <f>VLOOKUP(A268,UFMT_CONVERSION!$A:$E,5,FALSE)</f>
        <v xml:space="preserve">CONV_TYPE_REPLACE </v>
      </c>
      <c r="J268" t="str">
        <f t="shared" si="8"/>
        <v>Insert into UFMT_CONV_RULE (CONV_KEY, RULE_NUM, SRC_VALUE, DEST_VALUE, NEXT_KEY,  IS_DEFAULT) Values ('53', '5', '9012,777,116', '00018799620221', '',  '0');</v>
      </c>
      <c r="K268" t="str">
        <f t="shared" si="9"/>
        <v>Update UFMT_CONV_RULE set (SRC_VALUE, DEST_VALUE, NEXT_KEY,  IS_DEFAULT) = (SELECT '9012,777,116', '00018799620221', '',  '0' FROM DUAL) where CONV_KEY = '53' AND RULE_NUM = '5';</v>
      </c>
    </row>
    <row r="269" spans="1:11" x14ac:dyDescent="0.35">
      <c r="A269">
        <v>53</v>
      </c>
      <c r="B269">
        <v>6</v>
      </c>
      <c r="C269" s="2" t="s">
        <v>1013</v>
      </c>
      <c r="D269" s="2" t="s">
        <v>1012</v>
      </c>
      <c r="F269">
        <v>0</v>
      </c>
      <c r="H269" t="str">
        <f>VLOOKUP(A269,UFMT_CONVERSION!$A:$E,3,FALSE)</f>
        <v>acq_inst,TT,CC -&gt; USONTHEM GL account</v>
      </c>
      <c r="I269" t="str">
        <f>VLOOKUP(A269,UFMT_CONVERSION!$A:$E,5,FALSE)</f>
        <v xml:space="preserve">CONV_TYPE_REPLACE </v>
      </c>
      <c r="J269" t="str">
        <f t="shared" si="8"/>
        <v>Insert into UFMT_CONV_RULE (CONV_KEY, RULE_NUM, SRC_VALUE, DEST_VALUE, NEXT_KEY,  IS_DEFAULT) Values ('53', '6', '9012,774,116', '00018799620221', '',  '0');</v>
      </c>
      <c r="K269" t="str">
        <f t="shared" si="9"/>
        <v>Update UFMT_CONV_RULE set (SRC_VALUE, DEST_VALUE, NEXT_KEY,  IS_DEFAULT) = (SELECT '9012,774,116', '00018799620221', '',  '0' FROM DUAL) where CONV_KEY = '53' AND RULE_NUM = '6';</v>
      </c>
    </row>
    <row r="270" spans="1:11" x14ac:dyDescent="0.35">
      <c r="A270">
        <v>53</v>
      </c>
      <c r="B270">
        <v>7</v>
      </c>
      <c r="C270" s="2" t="s">
        <v>1014</v>
      </c>
      <c r="D270" s="2" t="s">
        <v>1015</v>
      </c>
      <c r="F270">
        <v>0</v>
      </c>
      <c r="H270" t="str">
        <f>VLOOKUP(A270,UFMT_CONVERSION!$A:$E,3,FALSE)</f>
        <v>acq_inst,TT,CC -&gt; USONTHEM GL account</v>
      </c>
      <c r="I270" t="str">
        <f>VLOOKUP(A270,UFMT_CONVERSION!$A:$E,5,FALSE)</f>
        <v xml:space="preserve">CONV_TYPE_REPLACE </v>
      </c>
      <c r="J270" t="str">
        <f t="shared" si="8"/>
        <v>Insert into UFMT_CONV_RULE (CONV_KEY, RULE_NUM, SRC_VALUE, DEST_VALUE, NEXT_KEY,  IS_DEFAULT) Values ('53', '7', '9002,700,840', '00018799600111', '',  '0');</v>
      </c>
      <c r="K270" t="str">
        <f t="shared" si="9"/>
        <v>Update UFMT_CONV_RULE set (SRC_VALUE, DEST_VALUE, NEXT_KEY,  IS_DEFAULT) = (SELECT '9002,700,840', '00018799600111', '',  '0' FROM DUAL) where CONV_KEY = '53' AND RULE_NUM = '7';</v>
      </c>
    </row>
    <row r="271" spans="1:11" x14ac:dyDescent="0.35">
      <c r="A271">
        <v>53</v>
      </c>
      <c r="B271">
        <v>8</v>
      </c>
      <c r="C271" s="2" t="s">
        <v>1016</v>
      </c>
      <c r="D271" s="2" t="s">
        <v>1017</v>
      </c>
      <c r="F271">
        <v>0</v>
      </c>
      <c r="H271" t="str">
        <f>VLOOKUP(A271,UFMT_CONVERSION!$A:$E,3,FALSE)</f>
        <v>acq_inst,TT,CC -&gt; USONTHEM GL account</v>
      </c>
      <c r="I271" t="str">
        <f>VLOOKUP(A271,UFMT_CONVERSION!$A:$E,5,FALSE)</f>
        <v xml:space="preserve">CONV_TYPE_REPLACE </v>
      </c>
      <c r="J271" t="str">
        <f t="shared" si="8"/>
        <v>Insert into UFMT_CONV_RULE (CONV_KEY, RULE_NUM, SRC_VALUE, DEST_VALUE, NEXT_KEY,  IS_DEFAULT) Values ('53', '8', '9002,774,840', '00018799600211', '',  '0');</v>
      </c>
      <c r="K271" t="str">
        <f t="shared" si="9"/>
        <v>Update UFMT_CONV_RULE set (SRC_VALUE, DEST_VALUE, NEXT_KEY,  IS_DEFAULT) = (SELECT '9002,774,840', '00018799600211', '',  '0' FROM DUAL) where CONV_KEY = '53' AND RULE_NUM = '8';</v>
      </c>
    </row>
    <row r="272" spans="1:11" x14ac:dyDescent="0.35">
      <c r="A272">
        <v>53</v>
      </c>
      <c r="B272">
        <v>9</v>
      </c>
      <c r="C272" s="2" t="s">
        <v>1018</v>
      </c>
      <c r="D272" s="2" t="s">
        <v>1017</v>
      </c>
      <c r="F272">
        <v>0</v>
      </c>
      <c r="H272" t="str">
        <f>VLOOKUP(A272,UFMT_CONVERSION!$A:$E,3,FALSE)</f>
        <v>acq_inst,TT,CC -&gt; USONTHEM GL account</v>
      </c>
      <c r="I272" t="str">
        <f>VLOOKUP(A272,UFMT_CONVERSION!$A:$E,5,FALSE)</f>
        <v xml:space="preserve">CONV_TYPE_REPLACE </v>
      </c>
      <c r="J272" t="str">
        <f t="shared" si="8"/>
        <v>Insert into UFMT_CONV_RULE (CONV_KEY, RULE_NUM, SRC_VALUE, DEST_VALUE, NEXT_KEY,  IS_DEFAULT) Values ('53', '9', '9002,777,840', '00018799600211', '',  '0');</v>
      </c>
      <c r="K272" t="str">
        <f t="shared" si="9"/>
        <v>Update UFMT_CONV_RULE set (SRC_VALUE, DEST_VALUE, NEXT_KEY,  IS_DEFAULT) = (SELECT '9002,777,840', '00018799600211', '',  '0' FROM DUAL) where CONV_KEY = '53' AND RULE_NUM = '9';</v>
      </c>
    </row>
    <row r="273" spans="1:11" x14ac:dyDescent="0.35">
      <c r="A273">
        <v>53</v>
      </c>
      <c r="B273">
        <v>10</v>
      </c>
      <c r="C273" s="2" t="s">
        <v>1019</v>
      </c>
      <c r="D273" s="2" t="s">
        <v>1017</v>
      </c>
      <c r="F273">
        <v>0</v>
      </c>
      <c r="H273" t="str">
        <f>VLOOKUP(A273,UFMT_CONVERSION!$A:$E,3,FALSE)</f>
        <v>acq_inst,TT,CC -&gt; USONTHEM GL account</v>
      </c>
      <c r="I273" t="str">
        <f>VLOOKUP(A273,UFMT_CONVERSION!$A:$E,5,FALSE)</f>
        <v xml:space="preserve">CONV_TYPE_REPLACE </v>
      </c>
      <c r="J273" t="str">
        <f t="shared" si="8"/>
        <v>Insert into UFMT_CONV_RULE (CONV_KEY, RULE_NUM, SRC_VALUE, DEST_VALUE, NEXT_KEY,  IS_DEFAULT) Values ('53', '10', '9002,680,840', '00018799600211', '',  '0');</v>
      </c>
      <c r="K273" t="str">
        <f t="shared" si="9"/>
        <v>Update UFMT_CONV_RULE set (SRC_VALUE, DEST_VALUE, NEXT_KEY,  IS_DEFAULT) = (SELECT '9002,680,840', '00018799600211', '',  '0' FROM DUAL) where CONV_KEY = '53' AND RULE_NUM = '10';</v>
      </c>
    </row>
    <row r="274" spans="1:11" x14ac:dyDescent="0.35">
      <c r="A274">
        <v>53</v>
      </c>
      <c r="B274">
        <v>11</v>
      </c>
      <c r="C274" s="2" t="s">
        <v>1020</v>
      </c>
      <c r="D274" s="2" t="s">
        <v>1021</v>
      </c>
      <c r="F274">
        <v>0</v>
      </c>
      <c r="H274" t="str">
        <f>VLOOKUP(A274,UFMT_CONVERSION!$A:$E,3,FALSE)</f>
        <v>acq_inst,TT,CC -&gt; USONTHEM GL account</v>
      </c>
      <c r="I274" t="str">
        <f>VLOOKUP(A274,UFMT_CONVERSION!$A:$E,5,FALSE)</f>
        <v xml:space="preserve">CONV_TYPE_REPLACE </v>
      </c>
      <c r="J274" t="str">
        <f t="shared" si="8"/>
        <v>Insert into UFMT_CONV_RULE (CONV_KEY, RULE_NUM, SRC_VALUE, DEST_VALUE, NEXT_KEY,  IS_DEFAULT) Values ('53', '11', '9001,700,840', '00018799610111', '',  '0');</v>
      </c>
      <c r="K274" t="str">
        <f t="shared" si="9"/>
        <v>Update UFMT_CONV_RULE set (SRC_VALUE, DEST_VALUE, NEXT_KEY,  IS_DEFAULT) = (SELECT '9001,700,840', '00018799610111', '',  '0' FROM DUAL) where CONV_KEY = '53' AND RULE_NUM = '11';</v>
      </c>
    </row>
    <row r="275" spans="1:11" x14ac:dyDescent="0.35">
      <c r="A275">
        <v>53</v>
      </c>
      <c r="B275">
        <v>12</v>
      </c>
      <c r="C275" s="2" t="s">
        <v>1022</v>
      </c>
      <c r="D275" s="2" t="s">
        <v>1023</v>
      </c>
      <c r="F275">
        <v>0</v>
      </c>
      <c r="H275" t="str">
        <f>VLOOKUP(A275,UFMT_CONVERSION!$A:$E,3,FALSE)</f>
        <v>acq_inst,TT,CC -&gt; USONTHEM GL account</v>
      </c>
      <c r="I275" t="str">
        <f>VLOOKUP(A275,UFMT_CONVERSION!$A:$E,5,FALSE)</f>
        <v xml:space="preserve">CONV_TYPE_REPLACE </v>
      </c>
      <c r="J275" t="str">
        <f t="shared" si="8"/>
        <v>Insert into UFMT_CONV_RULE (CONV_KEY, RULE_NUM, SRC_VALUE, DEST_VALUE, NEXT_KEY,  IS_DEFAULT) Values ('53', '12', '9001,774,840', '00018799610211', '',  '0');</v>
      </c>
      <c r="K275" t="str">
        <f t="shared" si="9"/>
        <v>Update UFMT_CONV_RULE set (SRC_VALUE, DEST_VALUE, NEXT_KEY,  IS_DEFAULT) = (SELECT '9001,774,840', '00018799610211', '',  '0' FROM DUAL) where CONV_KEY = '53' AND RULE_NUM = '12';</v>
      </c>
    </row>
    <row r="276" spans="1:11" x14ac:dyDescent="0.35">
      <c r="A276">
        <v>53</v>
      </c>
      <c r="B276">
        <v>13</v>
      </c>
      <c r="C276" s="2" t="s">
        <v>1024</v>
      </c>
      <c r="D276" s="2" t="s">
        <v>1023</v>
      </c>
      <c r="F276">
        <v>0</v>
      </c>
      <c r="H276" t="str">
        <f>VLOOKUP(A276,UFMT_CONVERSION!$A:$E,3,FALSE)</f>
        <v>acq_inst,TT,CC -&gt; USONTHEM GL account</v>
      </c>
      <c r="I276" t="str">
        <f>VLOOKUP(A276,UFMT_CONVERSION!$A:$E,5,FALSE)</f>
        <v xml:space="preserve">CONV_TYPE_REPLACE </v>
      </c>
      <c r="J276" t="str">
        <f t="shared" si="8"/>
        <v>Insert into UFMT_CONV_RULE (CONV_KEY, RULE_NUM, SRC_VALUE, DEST_VALUE, NEXT_KEY,  IS_DEFAULT) Values ('53', '13', '9001,777,840', '00018799610211', '',  '0');</v>
      </c>
      <c r="K276" t="str">
        <f t="shared" si="9"/>
        <v>Update UFMT_CONV_RULE set (SRC_VALUE, DEST_VALUE, NEXT_KEY,  IS_DEFAULT) = (SELECT '9001,777,840', '00018799610211', '',  '0' FROM DUAL) where CONV_KEY = '53' AND RULE_NUM = '13';</v>
      </c>
    </row>
    <row r="277" spans="1:11" x14ac:dyDescent="0.35">
      <c r="A277">
        <v>53</v>
      </c>
      <c r="B277">
        <v>14</v>
      </c>
      <c r="C277" s="2" t="s">
        <v>1025</v>
      </c>
      <c r="D277" s="2" t="s">
        <v>1023</v>
      </c>
      <c r="F277">
        <v>0</v>
      </c>
      <c r="H277" t="str">
        <f>VLOOKUP(A277,UFMT_CONVERSION!$A:$E,3,FALSE)</f>
        <v>acq_inst,TT,CC -&gt; USONTHEM GL account</v>
      </c>
      <c r="I277" t="str">
        <f>VLOOKUP(A277,UFMT_CONVERSION!$A:$E,5,FALSE)</f>
        <v xml:space="preserve">CONV_TYPE_REPLACE </v>
      </c>
      <c r="J277" t="str">
        <f t="shared" si="8"/>
        <v>Insert into UFMT_CONV_RULE (CONV_KEY, RULE_NUM, SRC_VALUE, DEST_VALUE, NEXT_KEY,  IS_DEFAULT) Values ('53', '14', '9001,680,840', '00018799610211', '',  '0');</v>
      </c>
      <c r="K277" t="str">
        <f t="shared" si="9"/>
        <v>Update UFMT_CONV_RULE set (SRC_VALUE, DEST_VALUE, NEXT_KEY,  IS_DEFAULT) = (SELECT '9001,680,840', '00018799610211', '',  '0' FROM DUAL) where CONV_KEY = '53' AND RULE_NUM = '14';</v>
      </c>
    </row>
    <row r="278" spans="1:11" x14ac:dyDescent="0.35">
      <c r="A278">
        <v>53</v>
      </c>
      <c r="B278">
        <v>15</v>
      </c>
      <c r="C278" s="2" t="s">
        <v>1026</v>
      </c>
      <c r="D278" s="2" t="s">
        <v>1007</v>
      </c>
      <c r="F278">
        <v>0</v>
      </c>
      <c r="H278" t="str">
        <f>VLOOKUP(A278,UFMT_CONVERSION!$A:$E,3,FALSE)</f>
        <v>acq_inst,TT,CC -&gt; USONTHEM GL account</v>
      </c>
      <c r="I278" t="str">
        <f>VLOOKUP(A278,UFMT_CONVERSION!$A:$E,5,FALSE)</f>
        <v xml:space="preserve">CONV_TYPE_REPLACE </v>
      </c>
      <c r="J278" t="str">
        <f t="shared" si="8"/>
        <v>Insert into UFMT_CONV_RULE (CONV_KEY, RULE_NUM, SRC_VALUE, DEST_VALUE, NEXT_KEY,  IS_DEFAULT) Values ('53', '15', '9012,680,840', '00018799620211', '',  '0');</v>
      </c>
      <c r="K278" t="str">
        <f t="shared" si="9"/>
        <v>Update UFMT_CONV_RULE set (SRC_VALUE, DEST_VALUE, NEXT_KEY,  IS_DEFAULT) = (SELECT '9012,680,840', '00018799620211', '',  '0' FROM DUAL) where CONV_KEY = '53' AND RULE_NUM = '15';</v>
      </c>
    </row>
    <row r="279" spans="1:11" x14ac:dyDescent="0.35">
      <c r="A279">
        <v>53</v>
      </c>
      <c r="B279">
        <v>16</v>
      </c>
      <c r="C279" s="2" t="s">
        <v>1027</v>
      </c>
      <c r="D279" s="2" t="s">
        <v>1012</v>
      </c>
      <c r="F279">
        <v>0</v>
      </c>
      <c r="H279" t="str">
        <f>VLOOKUP(A279,UFMT_CONVERSION!$A:$E,3,FALSE)</f>
        <v>acq_inst,TT,CC -&gt; USONTHEM GL account</v>
      </c>
      <c r="I279" t="str">
        <f>VLOOKUP(A279,UFMT_CONVERSION!$A:$E,5,FALSE)</f>
        <v xml:space="preserve">CONV_TYPE_REPLACE </v>
      </c>
      <c r="J279" t="str">
        <f t="shared" si="8"/>
        <v>Insert into UFMT_CONV_RULE (CONV_KEY, RULE_NUM, SRC_VALUE, DEST_VALUE, NEXT_KEY,  IS_DEFAULT) Values ('53', '16', '9012,680,116', '00018799620221', '',  '0');</v>
      </c>
      <c r="K279" t="str">
        <f t="shared" si="9"/>
        <v>Update UFMT_CONV_RULE set (SRC_VALUE, DEST_VALUE, NEXT_KEY,  IS_DEFAULT) = (SELECT '9012,680,116', '00018799620221', '',  '0' FROM DUAL) where CONV_KEY = '53' AND RULE_NUM = '16';</v>
      </c>
    </row>
    <row r="280" spans="1:11" x14ac:dyDescent="0.35">
      <c r="A280">
        <v>54</v>
      </c>
      <c r="B280">
        <v>1</v>
      </c>
      <c r="C280" s="2" t="s">
        <v>1028</v>
      </c>
      <c r="D280" s="2" t="s">
        <v>12</v>
      </c>
      <c r="F280">
        <v>0</v>
      </c>
      <c r="H280" t="str">
        <f>VLOOKUP(A280,UFMT_CONVERSION!$A:$E,3,FALSE)</f>
        <v>LOV for TT/SI list used by cond 37</v>
      </c>
      <c r="I280" t="str">
        <f>VLOOKUP(A280,UFMT_CONVERSION!$A:$E,5,FALSE)</f>
        <v xml:space="preserve">CONV_TYPE_REPLACE </v>
      </c>
      <c r="J280" t="str">
        <f t="shared" si="8"/>
        <v>Insert into UFMT_CONV_RULE (CONV_KEY, RULE_NUM, SRC_VALUE, DEST_VALUE, NEXT_KEY,  IS_DEFAULT) Values ('54', '1', '508,6011', '1', '',  '0');</v>
      </c>
      <c r="K280" t="str">
        <f t="shared" si="9"/>
        <v>Update UFMT_CONV_RULE set (SRC_VALUE, DEST_VALUE, NEXT_KEY,  IS_DEFAULT) = (SELECT '508,6011', '1', '',  '0' FROM DUAL) where CONV_KEY = '54' AND RULE_NUM = '1';</v>
      </c>
    </row>
    <row r="281" spans="1:11" x14ac:dyDescent="0.35">
      <c r="A281">
        <v>54</v>
      </c>
      <c r="B281">
        <v>2</v>
      </c>
      <c r="C281" s="2" t="s">
        <v>1029</v>
      </c>
      <c r="D281" s="2" t="s">
        <v>12</v>
      </c>
      <c r="F281">
        <v>0</v>
      </c>
      <c r="H281" t="str">
        <f>VLOOKUP(A281,UFMT_CONVERSION!$A:$E,3,FALSE)</f>
        <v>LOV for TT/SI list used by cond 37</v>
      </c>
      <c r="I281" t="str">
        <f>VLOOKUP(A281,UFMT_CONVERSION!$A:$E,5,FALSE)</f>
        <v xml:space="preserve">CONV_TYPE_REPLACE </v>
      </c>
      <c r="J281" t="str">
        <f t="shared" si="8"/>
        <v>Insert into UFMT_CONV_RULE (CONV_KEY, RULE_NUM, SRC_VALUE, DEST_VALUE, NEXT_KEY,  IS_DEFAULT) Values ('54', '2', '508,6012', '1', '',  '0');</v>
      </c>
      <c r="K281" t="str">
        <f t="shared" si="9"/>
        <v>Update UFMT_CONV_RULE set (SRC_VALUE, DEST_VALUE, NEXT_KEY,  IS_DEFAULT) = (SELECT '508,6012', '1', '',  '0' FROM DUAL) where CONV_KEY = '54' AND RULE_NUM = '2';</v>
      </c>
    </row>
    <row r="282" spans="1:11" x14ac:dyDescent="0.35">
      <c r="A282">
        <v>54</v>
      </c>
      <c r="B282">
        <v>3</v>
      </c>
      <c r="C282" s="2" t="s">
        <v>1030</v>
      </c>
      <c r="D282" s="2" t="s">
        <v>12</v>
      </c>
      <c r="F282">
        <v>0</v>
      </c>
      <c r="H282" t="str">
        <f>VLOOKUP(A282,UFMT_CONVERSION!$A:$E,3,FALSE)</f>
        <v>LOV for TT/SI list used by cond 37</v>
      </c>
      <c r="I282" t="str">
        <f>VLOOKUP(A282,UFMT_CONVERSION!$A:$E,5,FALSE)</f>
        <v xml:space="preserve">CONV_TYPE_REPLACE </v>
      </c>
      <c r="J282" t="str">
        <f t="shared" si="8"/>
        <v>Insert into UFMT_CONV_RULE (CONV_KEY, RULE_NUM, SRC_VALUE, DEST_VALUE, NEXT_KEY,  IS_DEFAULT) Values ('54', '3', '508,6013', '1', '',  '0');</v>
      </c>
      <c r="K282" t="str">
        <f t="shared" si="9"/>
        <v>Update UFMT_CONV_RULE set (SRC_VALUE, DEST_VALUE, NEXT_KEY,  IS_DEFAULT) = (SELECT '508,6013', '1', '',  '0' FROM DUAL) where CONV_KEY = '54' AND RULE_NUM = '3';</v>
      </c>
    </row>
    <row r="283" spans="1:11" x14ac:dyDescent="0.35">
      <c r="A283">
        <v>54</v>
      </c>
      <c r="B283">
        <v>4</v>
      </c>
      <c r="C283" s="2" t="s">
        <v>1031</v>
      </c>
      <c r="D283" s="2" t="s">
        <v>12</v>
      </c>
      <c r="F283">
        <v>0</v>
      </c>
      <c r="H283" t="str">
        <f>VLOOKUP(A283,UFMT_CONVERSION!$A:$E,3,FALSE)</f>
        <v>LOV for TT/SI list used by cond 37</v>
      </c>
      <c r="I283" t="str">
        <f>VLOOKUP(A283,UFMT_CONVERSION!$A:$E,5,FALSE)</f>
        <v xml:space="preserve">CONV_TYPE_REPLACE </v>
      </c>
      <c r="J283" t="str">
        <f t="shared" si="8"/>
        <v>Insert into UFMT_CONV_RULE (CONV_KEY, RULE_NUM, SRC_VALUE, DEST_VALUE, NEXT_KEY,  IS_DEFAULT) Values ('54', '4', '508,6014', '1', '',  '0');</v>
      </c>
      <c r="K283" t="str">
        <f t="shared" si="9"/>
        <v>Update UFMT_CONV_RULE set (SRC_VALUE, DEST_VALUE, NEXT_KEY,  IS_DEFAULT) = (SELECT '508,6014', '1', '',  '0' FROM DUAL) where CONV_KEY = '54' AND RULE_NUM = '4';</v>
      </c>
    </row>
    <row r="284" spans="1:11" x14ac:dyDescent="0.35">
      <c r="A284">
        <v>54</v>
      </c>
      <c r="B284">
        <v>5</v>
      </c>
      <c r="C284" s="2" t="s">
        <v>1032</v>
      </c>
      <c r="D284" s="2" t="s">
        <v>12</v>
      </c>
      <c r="F284">
        <v>0</v>
      </c>
      <c r="H284" t="str">
        <f>VLOOKUP(A284,UFMT_CONVERSION!$A:$E,3,FALSE)</f>
        <v>LOV for TT/SI list used by cond 37</v>
      </c>
      <c r="I284" t="str">
        <f>VLOOKUP(A284,UFMT_CONVERSION!$A:$E,5,FALSE)</f>
        <v xml:space="preserve">CONV_TYPE_REPLACE </v>
      </c>
      <c r="J284" t="str">
        <f t="shared" si="8"/>
        <v>Insert into UFMT_CONV_RULE (CONV_KEY, RULE_NUM, SRC_VALUE, DEST_VALUE, NEXT_KEY,  IS_DEFAULT) Values ('54', '5', '508,6015', '1', '',  '0');</v>
      </c>
      <c r="K284" t="str">
        <f t="shared" si="9"/>
        <v>Update UFMT_CONV_RULE set (SRC_VALUE, DEST_VALUE, NEXT_KEY,  IS_DEFAULT) = (SELECT '508,6015', '1', '',  '0' FROM DUAL) where CONV_KEY = '54' AND RULE_NUM = '5';</v>
      </c>
    </row>
    <row r="285" spans="1:11" x14ac:dyDescent="0.35">
      <c r="A285">
        <v>54</v>
      </c>
      <c r="B285">
        <v>6</v>
      </c>
      <c r="C285" s="2" t="s">
        <v>1033</v>
      </c>
      <c r="D285" s="2" t="s">
        <v>12</v>
      </c>
      <c r="F285">
        <v>0</v>
      </c>
      <c r="H285" t="str">
        <f>VLOOKUP(A285,UFMT_CONVERSION!$A:$E,3,FALSE)</f>
        <v>LOV for TT/SI list used by cond 37</v>
      </c>
      <c r="I285" t="str">
        <f>VLOOKUP(A285,UFMT_CONVERSION!$A:$E,5,FALSE)</f>
        <v xml:space="preserve">CONV_TYPE_REPLACE </v>
      </c>
      <c r="J285" t="str">
        <f t="shared" si="8"/>
        <v>Insert into UFMT_CONV_RULE (CONV_KEY, RULE_NUM, SRC_VALUE, DEST_VALUE, NEXT_KEY,  IS_DEFAULT) Values ('54', '6', '508,6016', '1', '',  '0');</v>
      </c>
      <c r="K285" t="str">
        <f t="shared" si="9"/>
        <v>Update UFMT_CONV_RULE set (SRC_VALUE, DEST_VALUE, NEXT_KEY,  IS_DEFAULT) = (SELECT '508,6016', '1', '',  '0' FROM DUAL) where CONV_KEY = '54' AND RULE_NUM = '6';</v>
      </c>
    </row>
    <row r="286" spans="1:11" x14ac:dyDescent="0.35">
      <c r="A286">
        <v>54</v>
      </c>
      <c r="B286">
        <v>11</v>
      </c>
      <c r="C286" s="2" t="s">
        <v>1034</v>
      </c>
      <c r="D286" s="2" t="s">
        <v>12</v>
      </c>
      <c r="F286">
        <v>0</v>
      </c>
      <c r="H286" t="str">
        <f>VLOOKUP(A286,UFMT_CONVERSION!$A:$E,3,FALSE)</f>
        <v>LOV for TT/SI list used by cond 37</v>
      </c>
      <c r="I286" t="str">
        <f>VLOOKUP(A286,UFMT_CONVERSION!$A:$E,5,FALSE)</f>
        <v xml:space="preserve">CONV_TYPE_REPLACE </v>
      </c>
      <c r="J286" t="str">
        <f t="shared" si="8"/>
        <v>Insert into UFMT_CONV_RULE (CONV_KEY, RULE_NUM, SRC_VALUE, DEST_VALUE, NEXT_KEY,  IS_DEFAULT) Values ('54', '11', '508,6021', '1', '',  '0');</v>
      </c>
      <c r="K286" t="str">
        <f t="shared" si="9"/>
        <v>Update UFMT_CONV_RULE set (SRC_VALUE, DEST_VALUE, NEXT_KEY,  IS_DEFAULT) = (SELECT '508,6021', '1', '',  '0' FROM DUAL) where CONV_KEY = '54' AND RULE_NUM = '11';</v>
      </c>
    </row>
    <row r="287" spans="1:11" x14ac:dyDescent="0.35">
      <c r="A287">
        <v>54</v>
      </c>
      <c r="B287">
        <v>12</v>
      </c>
      <c r="C287" s="2" t="s">
        <v>1035</v>
      </c>
      <c r="D287" s="2" t="s">
        <v>12</v>
      </c>
      <c r="F287">
        <v>0</v>
      </c>
      <c r="H287" t="str">
        <f>VLOOKUP(A287,UFMT_CONVERSION!$A:$E,3,FALSE)</f>
        <v>LOV for TT/SI list used by cond 37</v>
      </c>
      <c r="I287" t="str">
        <f>VLOOKUP(A287,UFMT_CONVERSION!$A:$E,5,FALSE)</f>
        <v xml:space="preserve">CONV_TYPE_REPLACE </v>
      </c>
      <c r="J287" t="str">
        <f t="shared" si="8"/>
        <v>Insert into UFMT_CONV_RULE (CONV_KEY, RULE_NUM, SRC_VALUE, DEST_VALUE, NEXT_KEY,  IS_DEFAULT) Values ('54', '12', '508,6022', '1', '',  '0');</v>
      </c>
      <c r="K287" t="str">
        <f t="shared" si="9"/>
        <v>Update UFMT_CONV_RULE set (SRC_VALUE, DEST_VALUE, NEXT_KEY,  IS_DEFAULT) = (SELECT '508,6022', '1', '',  '0' FROM DUAL) where CONV_KEY = '54' AND RULE_NUM = '12';</v>
      </c>
    </row>
    <row r="288" spans="1:11" x14ac:dyDescent="0.35">
      <c r="A288">
        <v>54</v>
      </c>
      <c r="B288">
        <v>13</v>
      </c>
      <c r="C288" s="2" t="s">
        <v>1036</v>
      </c>
      <c r="D288" s="2" t="s">
        <v>12</v>
      </c>
      <c r="F288">
        <v>0</v>
      </c>
      <c r="H288" t="str">
        <f>VLOOKUP(A288,UFMT_CONVERSION!$A:$E,3,FALSE)</f>
        <v>LOV for TT/SI list used by cond 37</v>
      </c>
      <c r="I288" t="str">
        <f>VLOOKUP(A288,UFMT_CONVERSION!$A:$E,5,FALSE)</f>
        <v xml:space="preserve">CONV_TYPE_REPLACE </v>
      </c>
      <c r="J288" t="str">
        <f t="shared" si="8"/>
        <v>Insert into UFMT_CONV_RULE (CONV_KEY, RULE_NUM, SRC_VALUE, DEST_VALUE, NEXT_KEY,  IS_DEFAULT) Values ('54', '13', '508,6023', '1', '',  '0');</v>
      </c>
      <c r="K288" t="str">
        <f t="shared" si="9"/>
        <v>Update UFMT_CONV_RULE set (SRC_VALUE, DEST_VALUE, NEXT_KEY,  IS_DEFAULT) = (SELECT '508,6023', '1', '',  '0' FROM DUAL) where CONV_KEY = '54' AND RULE_NUM = '13';</v>
      </c>
    </row>
    <row r="289" spans="1:11" x14ac:dyDescent="0.35">
      <c r="A289">
        <v>54</v>
      </c>
      <c r="B289">
        <v>14</v>
      </c>
      <c r="C289" s="2" t="s">
        <v>1037</v>
      </c>
      <c r="D289" s="2" t="s">
        <v>12</v>
      </c>
      <c r="F289">
        <v>0</v>
      </c>
      <c r="H289" t="str">
        <f>VLOOKUP(A289,UFMT_CONVERSION!$A:$E,3,FALSE)</f>
        <v>LOV for TT/SI list used by cond 37</v>
      </c>
      <c r="I289" t="str">
        <f>VLOOKUP(A289,UFMT_CONVERSION!$A:$E,5,FALSE)</f>
        <v xml:space="preserve">CONV_TYPE_REPLACE </v>
      </c>
      <c r="J289" t="str">
        <f t="shared" si="8"/>
        <v>Insert into UFMT_CONV_RULE (CONV_KEY, RULE_NUM, SRC_VALUE, DEST_VALUE, NEXT_KEY,  IS_DEFAULT) Values ('54', '14', '508,6024', '1', '',  '0');</v>
      </c>
      <c r="K289" t="str">
        <f t="shared" si="9"/>
        <v>Update UFMT_CONV_RULE set (SRC_VALUE, DEST_VALUE, NEXT_KEY,  IS_DEFAULT) = (SELECT '508,6024', '1', '',  '0' FROM DUAL) where CONV_KEY = '54' AND RULE_NUM = '14';</v>
      </c>
    </row>
    <row r="290" spans="1:11" x14ac:dyDescent="0.35">
      <c r="A290">
        <v>54</v>
      </c>
      <c r="B290">
        <v>15</v>
      </c>
      <c r="C290" s="2" t="s">
        <v>1038</v>
      </c>
      <c r="D290" s="2" t="s">
        <v>12</v>
      </c>
      <c r="F290">
        <v>0</v>
      </c>
      <c r="H290" t="str">
        <f>VLOOKUP(A290,UFMT_CONVERSION!$A:$E,3,FALSE)</f>
        <v>LOV for TT/SI list used by cond 37</v>
      </c>
      <c r="I290" t="str">
        <f>VLOOKUP(A290,UFMT_CONVERSION!$A:$E,5,FALSE)</f>
        <v xml:space="preserve">CONV_TYPE_REPLACE </v>
      </c>
      <c r="J290" t="str">
        <f t="shared" si="8"/>
        <v>Insert into UFMT_CONV_RULE (CONV_KEY, RULE_NUM, SRC_VALUE, DEST_VALUE, NEXT_KEY,  IS_DEFAULT) Values ('54', '15', '508,6025', '1', '',  '0');</v>
      </c>
      <c r="K290" t="str">
        <f t="shared" si="9"/>
        <v>Update UFMT_CONV_RULE set (SRC_VALUE, DEST_VALUE, NEXT_KEY,  IS_DEFAULT) = (SELECT '508,6025', '1', '',  '0' FROM DUAL) where CONV_KEY = '54' AND RULE_NUM = '15';</v>
      </c>
    </row>
    <row r="291" spans="1:11" x14ac:dyDescent="0.35">
      <c r="A291">
        <v>54</v>
      </c>
      <c r="B291">
        <v>16</v>
      </c>
      <c r="C291" s="2" t="s">
        <v>1039</v>
      </c>
      <c r="D291" s="2" t="s">
        <v>12</v>
      </c>
      <c r="F291">
        <v>0</v>
      </c>
      <c r="H291" t="str">
        <f>VLOOKUP(A291,UFMT_CONVERSION!$A:$E,3,FALSE)</f>
        <v>LOV for TT/SI list used by cond 37</v>
      </c>
      <c r="I291" t="str">
        <f>VLOOKUP(A291,UFMT_CONVERSION!$A:$E,5,FALSE)</f>
        <v xml:space="preserve">CONV_TYPE_REPLACE </v>
      </c>
      <c r="J291" t="str">
        <f t="shared" si="8"/>
        <v>Insert into UFMT_CONV_RULE (CONV_KEY, RULE_NUM, SRC_VALUE, DEST_VALUE, NEXT_KEY,  IS_DEFAULT) Values ('54', '16', '508,6026', '1', '',  '0');</v>
      </c>
      <c r="K291" t="str">
        <f t="shared" si="9"/>
        <v>Update UFMT_CONV_RULE set (SRC_VALUE, DEST_VALUE, NEXT_KEY,  IS_DEFAULT) = (SELECT '508,6026', '1', '',  '0' FROM DUAL) where CONV_KEY = '54' AND RULE_NUM = '16';</v>
      </c>
    </row>
    <row r="292" spans="1:11" x14ac:dyDescent="0.35">
      <c r="A292">
        <v>54</v>
      </c>
      <c r="B292">
        <v>21</v>
      </c>
      <c r="C292" s="2" t="s">
        <v>1040</v>
      </c>
      <c r="D292" s="2" t="s">
        <v>12</v>
      </c>
      <c r="F292">
        <v>0</v>
      </c>
      <c r="H292" t="str">
        <f>VLOOKUP(A292,UFMT_CONVERSION!$A:$E,3,FALSE)</f>
        <v>LOV for TT/SI list used by cond 37</v>
      </c>
      <c r="I292" t="str">
        <f>VLOOKUP(A292,UFMT_CONVERSION!$A:$E,5,FALSE)</f>
        <v xml:space="preserve">CONV_TYPE_REPLACE </v>
      </c>
      <c r="J292" t="str">
        <f t="shared" si="8"/>
        <v>Insert into UFMT_CONV_RULE (CONV_KEY, RULE_NUM, SRC_VALUE, DEST_VALUE, NEXT_KEY,  IS_DEFAULT) Values ('54', '21', '508,6031', '1', '',  '0');</v>
      </c>
      <c r="K292" t="str">
        <f t="shared" si="9"/>
        <v>Update UFMT_CONV_RULE set (SRC_VALUE, DEST_VALUE, NEXT_KEY,  IS_DEFAULT) = (SELECT '508,6031', '1', '',  '0' FROM DUAL) where CONV_KEY = '54' AND RULE_NUM = '21';</v>
      </c>
    </row>
    <row r="293" spans="1:11" x14ac:dyDescent="0.35">
      <c r="A293">
        <v>54</v>
      </c>
      <c r="B293">
        <v>22</v>
      </c>
      <c r="C293" s="2" t="s">
        <v>1041</v>
      </c>
      <c r="D293" s="2" t="s">
        <v>12</v>
      </c>
      <c r="F293">
        <v>0</v>
      </c>
      <c r="H293" t="str">
        <f>VLOOKUP(A293,UFMT_CONVERSION!$A:$E,3,FALSE)</f>
        <v>LOV for TT/SI list used by cond 37</v>
      </c>
      <c r="I293" t="str">
        <f>VLOOKUP(A293,UFMT_CONVERSION!$A:$E,5,FALSE)</f>
        <v xml:space="preserve">CONV_TYPE_REPLACE </v>
      </c>
      <c r="J293" t="str">
        <f t="shared" si="8"/>
        <v>Insert into UFMT_CONV_RULE (CONV_KEY, RULE_NUM, SRC_VALUE, DEST_VALUE, NEXT_KEY,  IS_DEFAULT) Values ('54', '22', '508,6032', '1', '',  '0');</v>
      </c>
      <c r="K293" t="str">
        <f t="shared" si="9"/>
        <v>Update UFMT_CONV_RULE set (SRC_VALUE, DEST_VALUE, NEXT_KEY,  IS_DEFAULT) = (SELECT '508,6032', '1', '',  '0' FROM DUAL) where CONV_KEY = '54' AND RULE_NUM = '22';</v>
      </c>
    </row>
    <row r="294" spans="1:11" x14ac:dyDescent="0.35">
      <c r="A294">
        <v>54</v>
      </c>
      <c r="B294">
        <v>23</v>
      </c>
      <c r="C294" s="2" t="s">
        <v>1042</v>
      </c>
      <c r="D294" s="2" t="s">
        <v>12</v>
      </c>
      <c r="F294">
        <v>0</v>
      </c>
      <c r="H294" t="str">
        <f>VLOOKUP(A294,UFMT_CONVERSION!$A:$E,3,FALSE)</f>
        <v>LOV for TT/SI list used by cond 37</v>
      </c>
      <c r="I294" t="str">
        <f>VLOOKUP(A294,UFMT_CONVERSION!$A:$E,5,FALSE)</f>
        <v xml:space="preserve">CONV_TYPE_REPLACE </v>
      </c>
      <c r="J294" t="str">
        <f t="shared" si="8"/>
        <v>Insert into UFMT_CONV_RULE (CONV_KEY, RULE_NUM, SRC_VALUE, DEST_VALUE, NEXT_KEY,  IS_DEFAULT) Values ('54', '23', '508,6033', '1', '',  '0');</v>
      </c>
      <c r="K294" t="str">
        <f t="shared" si="9"/>
        <v>Update UFMT_CONV_RULE set (SRC_VALUE, DEST_VALUE, NEXT_KEY,  IS_DEFAULT) = (SELECT '508,6033', '1', '',  '0' FROM DUAL) where CONV_KEY = '54' AND RULE_NUM = '23';</v>
      </c>
    </row>
    <row r="295" spans="1:11" x14ac:dyDescent="0.35">
      <c r="A295">
        <v>54</v>
      </c>
      <c r="B295">
        <v>24</v>
      </c>
      <c r="C295" s="2" t="s">
        <v>1043</v>
      </c>
      <c r="D295" s="2" t="s">
        <v>12</v>
      </c>
      <c r="F295">
        <v>0</v>
      </c>
      <c r="H295" t="str">
        <f>VLOOKUP(A295,UFMT_CONVERSION!$A:$E,3,FALSE)</f>
        <v>LOV for TT/SI list used by cond 37</v>
      </c>
      <c r="I295" t="str">
        <f>VLOOKUP(A295,UFMT_CONVERSION!$A:$E,5,FALSE)</f>
        <v xml:space="preserve">CONV_TYPE_REPLACE </v>
      </c>
      <c r="J295" t="str">
        <f t="shared" si="8"/>
        <v>Insert into UFMT_CONV_RULE (CONV_KEY, RULE_NUM, SRC_VALUE, DEST_VALUE, NEXT_KEY,  IS_DEFAULT) Values ('54', '24', '508,6034', '1', '',  '0');</v>
      </c>
      <c r="K295" t="str">
        <f t="shared" si="9"/>
        <v>Update UFMT_CONV_RULE set (SRC_VALUE, DEST_VALUE, NEXT_KEY,  IS_DEFAULT) = (SELECT '508,6034', '1', '',  '0' FROM DUAL) where CONV_KEY = '54' AND RULE_NUM = '24';</v>
      </c>
    </row>
    <row r="296" spans="1:11" x14ac:dyDescent="0.35">
      <c r="A296">
        <v>54</v>
      </c>
      <c r="B296">
        <v>25</v>
      </c>
      <c r="C296" s="2" t="s">
        <v>1044</v>
      </c>
      <c r="D296" s="2" t="s">
        <v>12</v>
      </c>
      <c r="F296">
        <v>0</v>
      </c>
      <c r="H296" t="str">
        <f>VLOOKUP(A296,UFMT_CONVERSION!$A:$E,3,FALSE)</f>
        <v>LOV for TT/SI list used by cond 37</v>
      </c>
      <c r="I296" t="str">
        <f>VLOOKUP(A296,UFMT_CONVERSION!$A:$E,5,FALSE)</f>
        <v xml:space="preserve">CONV_TYPE_REPLACE </v>
      </c>
      <c r="J296" t="str">
        <f t="shared" si="8"/>
        <v>Insert into UFMT_CONV_RULE (CONV_KEY, RULE_NUM, SRC_VALUE, DEST_VALUE, NEXT_KEY,  IS_DEFAULT) Values ('54', '25', '508,6035', '1', '',  '0');</v>
      </c>
      <c r="K296" t="str">
        <f t="shared" si="9"/>
        <v>Update UFMT_CONV_RULE set (SRC_VALUE, DEST_VALUE, NEXT_KEY,  IS_DEFAULT) = (SELECT '508,6035', '1', '',  '0' FROM DUAL) where CONV_KEY = '54' AND RULE_NUM = '25';</v>
      </c>
    </row>
    <row r="297" spans="1:11" x14ac:dyDescent="0.35">
      <c r="A297">
        <v>54</v>
      </c>
      <c r="B297">
        <v>26</v>
      </c>
      <c r="C297" s="2" t="s">
        <v>1045</v>
      </c>
      <c r="D297" s="2" t="s">
        <v>12</v>
      </c>
      <c r="F297">
        <v>0</v>
      </c>
      <c r="H297" t="str">
        <f>VLOOKUP(A297,UFMT_CONVERSION!$A:$E,3,FALSE)</f>
        <v>LOV for TT/SI list used by cond 37</v>
      </c>
      <c r="I297" t="str">
        <f>VLOOKUP(A297,UFMT_CONVERSION!$A:$E,5,FALSE)</f>
        <v xml:space="preserve">CONV_TYPE_REPLACE </v>
      </c>
      <c r="J297" t="str">
        <f t="shared" si="8"/>
        <v>Insert into UFMT_CONV_RULE (CONV_KEY, RULE_NUM, SRC_VALUE, DEST_VALUE, NEXT_KEY,  IS_DEFAULT) Values ('54', '26', '508,6036', '1', '',  '0');</v>
      </c>
      <c r="K297" t="str">
        <f t="shared" si="9"/>
        <v>Update UFMT_CONV_RULE set (SRC_VALUE, DEST_VALUE, NEXT_KEY,  IS_DEFAULT) = (SELECT '508,6036', '1', '',  '0' FROM DUAL) where CONV_KEY = '54' AND RULE_NUM = '26';</v>
      </c>
    </row>
    <row r="298" spans="1:11" x14ac:dyDescent="0.35">
      <c r="A298">
        <v>54</v>
      </c>
      <c r="B298">
        <v>31</v>
      </c>
      <c r="C298" s="2" t="s">
        <v>1046</v>
      </c>
      <c r="D298" s="2" t="s">
        <v>12</v>
      </c>
      <c r="F298">
        <v>0</v>
      </c>
      <c r="H298" t="str">
        <f>VLOOKUP(A298,UFMT_CONVERSION!$A:$E,3,FALSE)</f>
        <v>LOV for TT/SI list used by cond 37</v>
      </c>
      <c r="I298" t="str">
        <f>VLOOKUP(A298,UFMT_CONVERSION!$A:$E,5,FALSE)</f>
        <v xml:space="preserve">CONV_TYPE_REPLACE </v>
      </c>
      <c r="J298" t="str">
        <f t="shared" si="8"/>
        <v>Insert into UFMT_CONV_RULE (CONV_KEY, RULE_NUM, SRC_VALUE, DEST_VALUE, NEXT_KEY,  IS_DEFAULT) Values ('54', '31', '508,6041', '1', '',  '0');</v>
      </c>
      <c r="K298" t="str">
        <f t="shared" si="9"/>
        <v>Update UFMT_CONV_RULE set (SRC_VALUE, DEST_VALUE, NEXT_KEY,  IS_DEFAULT) = (SELECT '508,6041', '1', '',  '0' FROM DUAL) where CONV_KEY = '54' AND RULE_NUM = '31';</v>
      </c>
    </row>
    <row r="299" spans="1:11" x14ac:dyDescent="0.35">
      <c r="A299">
        <v>54</v>
      </c>
      <c r="B299">
        <v>32</v>
      </c>
      <c r="C299" s="2" t="s">
        <v>1047</v>
      </c>
      <c r="D299" s="2" t="s">
        <v>12</v>
      </c>
      <c r="F299">
        <v>0</v>
      </c>
      <c r="H299" t="str">
        <f>VLOOKUP(A299,UFMT_CONVERSION!$A:$E,3,FALSE)</f>
        <v>LOV for TT/SI list used by cond 37</v>
      </c>
      <c r="I299" t="str">
        <f>VLOOKUP(A299,UFMT_CONVERSION!$A:$E,5,FALSE)</f>
        <v xml:space="preserve">CONV_TYPE_REPLACE </v>
      </c>
      <c r="J299" t="str">
        <f t="shared" si="8"/>
        <v>Insert into UFMT_CONV_RULE (CONV_KEY, RULE_NUM, SRC_VALUE, DEST_VALUE, NEXT_KEY,  IS_DEFAULT) Values ('54', '32', '508,6042', '1', '',  '0');</v>
      </c>
      <c r="K299" t="str">
        <f t="shared" si="9"/>
        <v>Update UFMT_CONV_RULE set (SRC_VALUE, DEST_VALUE, NEXT_KEY,  IS_DEFAULT) = (SELECT '508,6042', '1', '',  '0' FROM DUAL) where CONV_KEY = '54' AND RULE_NUM = '32';</v>
      </c>
    </row>
    <row r="300" spans="1:11" x14ac:dyDescent="0.35">
      <c r="A300">
        <v>54</v>
      </c>
      <c r="B300">
        <v>33</v>
      </c>
      <c r="C300" s="2" t="s">
        <v>1048</v>
      </c>
      <c r="D300" s="2" t="s">
        <v>12</v>
      </c>
      <c r="F300">
        <v>0</v>
      </c>
      <c r="H300" t="str">
        <f>VLOOKUP(A300,UFMT_CONVERSION!$A:$E,3,FALSE)</f>
        <v>LOV for TT/SI list used by cond 37</v>
      </c>
      <c r="I300" t="str">
        <f>VLOOKUP(A300,UFMT_CONVERSION!$A:$E,5,FALSE)</f>
        <v xml:space="preserve">CONV_TYPE_REPLACE </v>
      </c>
      <c r="J300" t="str">
        <f t="shared" si="8"/>
        <v>Insert into UFMT_CONV_RULE (CONV_KEY, RULE_NUM, SRC_VALUE, DEST_VALUE, NEXT_KEY,  IS_DEFAULT) Values ('54', '33', '508,6043', '1', '',  '0');</v>
      </c>
      <c r="K300" t="str">
        <f t="shared" si="9"/>
        <v>Update UFMT_CONV_RULE set (SRC_VALUE, DEST_VALUE, NEXT_KEY,  IS_DEFAULT) = (SELECT '508,6043', '1', '',  '0' FROM DUAL) where CONV_KEY = '54' AND RULE_NUM = '33';</v>
      </c>
    </row>
    <row r="301" spans="1:11" x14ac:dyDescent="0.35">
      <c r="A301">
        <v>54</v>
      </c>
      <c r="B301">
        <v>34</v>
      </c>
      <c r="C301" s="2" t="s">
        <v>1049</v>
      </c>
      <c r="D301" s="2" t="s">
        <v>12</v>
      </c>
      <c r="F301">
        <v>0</v>
      </c>
      <c r="H301" t="str">
        <f>VLOOKUP(A301,UFMT_CONVERSION!$A:$E,3,FALSE)</f>
        <v>LOV for TT/SI list used by cond 37</v>
      </c>
      <c r="I301" t="str">
        <f>VLOOKUP(A301,UFMT_CONVERSION!$A:$E,5,FALSE)</f>
        <v xml:space="preserve">CONV_TYPE_REPLACE </v>
      </c>
      <c r="J301" t="str">
        <f t="shared" si="8"/>
        <v>Insert into UFMT_CONV_RULE (CONV_KEY, RULE_NUM, SRC_VALUE, DEST_VALUE, NEXT_KEY,  IS_DEFAULT) Values ('54', '34', '508,6044', '1', '',  '0');</v>
      </c>
      <c r="K301" t="str">
        <f t="shared" si="9"/>
        <v>Update UFMT_CONV_RULE set (SRC_VALUE, DEST_VALUE, NEXT_KEY,  IS_DEFAULT) = (SELECT '508,6044', '1', '',  '0' FROM DUAL) where CONV_KEY = '54' AND RULE_NUM = '34';</v>
      </c>
    </row>
    <row r="302" spans="1:11" x14ac:dyDescent="0.35">
      <c r="A302">
        <v>54</v>
      </c>
      <c r="B302">
        <v>35</v>
      </c>
      <c r="C302" s="2" t="s">
        <v>1050</v>
      </c>
      <c r="D302" s="2" t="s">
        <v>12</v>
      </c>
      <c r="F302">
        <v>0</v>
      </c>
      <c r="H302" t="str">
        <f>VLOOKUP(A302,UFMT_CONVERSION!$A:$E,3,FALSE)</f>
        <v>LOV for TT/SI list used by cond 37</v>
      </c>
      <c r="I302" t="str">
        <f>VLOOKUP(A302,UFMT_CONVERSION!$A:$E,5,FALSE)</f>
        <v xml:space="preserve">CONV_TYPE_REPLACE </v>
      </c>
      <c r="J302" t="str">
        <f t="shared" si="8"/>
        <v>Insert into UFMT_CONV_RULE (CONV_KEY, RULE_NUM, SRC_VALUE, DEST_VALUE, NEXT_KEY,  IS_DEFAULT) Values ('54', '35', '508,6045', '1', '',  '0');</v>
      </c>
      <c r="K302" t="str">
        <f t="shared" si="9"/>
        <v>Update UFMT_CONV_RULE set (SRC_VALUE, DEST_VALUE, NEXT_KEY,  IS_DEFAULT) = (SELECT '508,6045', '1', '',  '0' FROM DUAL) where CONV_KEY = '54' AND RULE_NUM = '35';</v>
      </c>
    </row>
    <row r="303" spans="1:11" x14ac:dyDescent="0.35">
      <c r="A303">
        <v>54</v>
      </c>
      <c r="B303">
        <v>36</v>
      </c>
      <c r="C303" s="2" t="s">
        <v>1051</v>
      </c>
      <c r="D303" s="2" t="s">
        <v>12</v>
      </c>
      <c r="F303">
        <v>0</v>
      </c>
      <c r="H303" t="str">
        <f>VLOOKUP(A303,UFMT_CONVERSION!$A:$E,3,FALSE)</f>
        <v>LOV for TT/SI list used by cond 37</v>
      </c>
      <c r="I303" t="str">
        <f>VLOOKUP(A303,UFMT_CONVERSION!$A:$E,5,FALSE)</f>
        <v xml:space="preserve">CONV_TYPE_REPLACE </v>
      </c>
      <c r="J303" t="str">
        <f t="shared" si="8"/>
        <v>Insert into UFMT_CONV_RULE (CONV_KEY, RULE_NUM, SRC_VALUE, DEST_VALUE, NEXT_KEY,  IS_DEFAULT) Values ('54', '36', '508,6046', '1', '',  '0');</v>
      </c>
      <c r="K303" t="str">
        <f t="shared" si="9"/>
        <v>Update UFMT_CONV_RULE set (SRC_VALUE, DEST_VALUE, NEXT_KEY,  IS_DEFAULT) = (SELECT '508,6046', '1', '',  '0' FROM DUAL) where CONV_KEY = '54' AND RULE_NUM = '36';</v>
      </c>
    </row>
    <row r="304" spans="1:11" x14ac:dyDescent="0.35">
      <c r="A304">
        <v>54</v>
      </c>
      <c r="B304">
        <v>41</v>
      </c>
      <c r="C304" s="2" t="s">
        <v>1052</v>
      </c>
      <c r="D304" s="2" t="s">
        <v>12</v>
      </c>
      <c r="F304">
        <v>0</v>
      </c>
      <c r="H304" t="str">
        <f>VLOOKUP(A304,UFMT_CONVERSION!$A:$E,3,FALSE)</f>
        <v>LOV for TT/SI list used by cond 37</v>
      </c>
      <c r="I304" t="str">
        <f>VLOOKUP(A304,UFMT_CONVERSION!$A:$E,5,FALSE)</f>
        <v xml:space="preserve">CONV_TYPE_REPLACE </v>
      </c>
      <c r="J304" t="str">
        <f t="shared" si="8"/>
        <v>Insert into UFMT_CONV_RULE (CONV_KEY, RULE_NUM, SRC_VALUE, DEST_VALUE, NEXT_KEY,  IS_DEFAULT) Values ('54', '41', '508,6051', '1', '',  '0');</v>
      </c>
      <c r="K304" t="str">
        <f t="shared" si="9"/>
        <v>Update UFMT_CONV_RULE set (SRC_VALUE, DEST_VALUE, NEXT_KEY,  IS_DEFAULT) = (SELECT '508,6051', '1', '',  '0' FROM DUAL) where CONV_KEY = '54' AND RULE_NUM = '41';</v>
      </c>
    </row>
    <row r="305" spans="1:11" x14ac:dyDescent="0.35">
      <c r="A305">
        <v>54</v>
      </c>
      <c r="B305">
        <v>42</v>
      </c>
      <c r="C305" s="2" t="s">
        <v>1053</v>
      </c>
      <c r="D305" s="2" t="s">
        <v>12</v>
      </c>
      <c r="F305">
        <v>0</v>
      </c>
      <c r="H305" t="str">
        <f>VLOOKUP(A305,UFMT_CONVERSION!$A:$E,3,FALSE)</f>
        <v>LOV for TT/SI list used by cond 37</v>
      </c>
      <c r="I305" t="str">
        <f>VLOOKUP(A305,UFMT_CONVERSION!$A:$E,5,FALSE)</f>
        <v xml:space="preserve">CONV_TYPE_REPLACE </v>
      </c>
      <c r="J305" t="str">
        <f t="shared" si="8"/>
        <v>Insert into UFMT_CONV_RULE (CONV_KEY, RULE_NUM, SRC_VALUE, DEST_VALUE, NEXT_KEY,  IS_DEFAULT) Values ('54', '42', '508,6052', '1', '',  '0');</v>
      </c>
      <c r="K305" t="str">
        <f t="shared" si="9"/>
        <v>Update UFMT_CONV_RULE set (SRC_VALUE, DEST_VALUE, NEXT_KEY,  IS_DEFAULT) = (SELECT '508,6052', '1', '',  '0' FROM DUAL) where CONV_KEY = '54' AND RULE_NUM = '42';</v>
      </c>
    </row>
    <row r="306" spans="1:11" x14ac:dyDescent="0.35">
      <c r="A306">
        <v>54</v>
      </c>
      <c r="B306">
        <v>43</v>
      </c>
      <c r="C306" s="2" t="s">
        <v>1054</v>
      </c>
      <c r="D306" s="2" t="s">
        <v>12</v>
      </c>
      <c r="F306">
        <v>0</v>
      </c>
      <c r="H306" t="str">
        <f>VLOOKUP(A306,UFMT_CONVERSION!$A:$E,3,FALSE)</f>
        <v>LOV for TT/SI list used by cond 37</v>
      </c>
      <c r="I306" t="str">
        <f>VLOOKUP(A306,UFMT_CONVERSION!$A:$E,5,FALSE)</f>
        <v xml:space="preserve">CONV_TYPE_REPLACE </v>
      </c>
      <c r="J306" t="str">
        <f t="shared" si="8"/>
        <v>Insert into UFMT_CONV_RULE (CONV_KEY, RULE_NUM, SRC_VALUE, DEST_VALUE, NEXT_KEY,  IS_DEFAULT) Values ('54', '43', '508,6053', '1', '',  '0');</v>
      </c>
      <c r="K306" t="str">
        <f t="shared" si="9"/>
        <v>Update UFMT_CONV_RULE set (SRC_VALUE, DEST_VALUE, NEXT_KEY,  IS_DEFAULT) = (SELECT '508,6053', '1', '',  '0' FROM DUAL) where CONV_KEY = '54' AND RULE_NUM = '43';</v>
      </c>
    </row>
    <row r="307" spans="1:11" x14ac:dyDescent="0.35">
      <c r="A307">
        <v>54</v>
      </c>
      <c r="B307">
        <v>44</v>
      </c>
      <c r="C307" s="2" t="s">
        <v>1055</v>
      </c>
      <c r="D307" s="2" t="s">
        <v>12</v>
      </c>
      <c r="F307">
        <v>0</v>
      </c>
      <c r="H307" t="str">
        <f>VLOOKUP(A307,UFMT_CONVERSION!$A:$E,3,FALSE)</f>
        <v>LOV for TT/SI list used by cond 37</v>
      </c>
      <c r="I307" t="str">
        <f>VLOOKUP(A307,UFMT_CONVERSION!$A:$E,5,FALSE)</f>
        <v xml:space="preserve">CONV_TYPE_REPLACE </v>
      </c>
      <c r="J307" t="str">
        <f t="shared" si="8"/>
        <v>Insert into UFMT_CONV_RULE (CONV_KEY, RULE_NUM, SRC_VALUE, DEST_VALUE, NEXT_KEY,  IS_DEFAULT) Values ('54', '44', '508,6054', '1', '',  '0');</v>
      </c>
      <c r="K307" t="str">
        <f t="shared" si="9"/>
        <v>Update UFMT_CONV_RULE set (SRC_VALUE, DEST_VALUE, NEXT_KEY,  IS_DEFAULT) = (SELECT '508,6054', '1', '',  '0' FROM DUAL) where CONV_KEY = '54' AND RULE_NUM = '44';</v>
      </c>
    </row>
    <row r="308" spans="1:11" x14ac:dyDescent="0.35">
      <c r="A308">
        <v>54</v>
      </c>
      <c r="B308">
        <v>45</v>
      </c>
      <c r="C308" s="2" t="s">
        <v>1056</v>
      </c>
      <c r="D308" s="2" t="s">
        <v>12</v>
      </c>
      <c r="F308">
        <v>0</v>
      </c>
      <c r="H308" t="str">
        <f>VLOOKUP(A308,UFMT_CONVERSION!$A:$E,3,FALSE)</f>
        <v>LOV for TT/SI list used by cond 37</v>
      </c>
      <c r="I308" t="str">
        <f>VLOOKUP(A308,UFMT_CONVERSION!$A:$E,5,FALSE)</f>
        <v xml:space="preserve">CONV_TYPE_REPLACE </v>
      </c>
      <c r="J308" t="str">
        <f t="shared" si="8"/>
        <v>Insert into UFMT_CONV_RULE (CONV_KEY, RULE_NUM, SRC_VALUE, DEST_VALUE, NEXT_KEY,  IS_DEFAULT) Values ('54', '45', '508,6055', '1', '',  '0');</v>
      </c>
      <c r="K308" t="str">
        <f t="shared" si="9"/>
        <v>Update UFMT_CONV_RULE set (SRC_VALUE, DEST_VALUE, NEXT_KEY,  IS_DEFAULT) = (SELECT '508,6055', '1', '',  '0' FROM DUAL) where CONV_KEY = '54' AND RULE_NUM = '45';</v>
      </c>
    </row>
    <row r="309" spans="1:11" x14ac:dyDescent="0.35">
      <c r="A309">
        <v>54</v>
      </c>
      <c r="B309">
        <v>46</v>
      </c>
      <c r="C309" s="2" t="s">
        <v>1057</v>
      </c>
      <c r="D309" s="2" t="s">
        <v>12</v>
      </c>
      <c r="F309">
        <v>0</v>
      </c>
      <c r="H309" t="str">
        <f>VLOOKUP(A309,UFMT_CONVERSION!$A:$E,3,FALSE)</f>
        <v>LOV for TT/SI list used by cond 37</v>
      </c>
      <c r="I309" t="str">
        <f>VLOOKUP(A309,UFMT_CONVERSION!$A:$E,5,FALSE)</f>
        <v xml:space="preserve">CONV_TYPE_REPLACE </v>
      </c>
      <c r="J309" t="str">
        <f t="shared" si="8"/>
        <v>Insert into UFMT_CONV_RULE (CONV_KEY, RULE_NUM, SRC_VALUE, DEST_VALUE, NEXT_KEY,  IS_DEFAULT) Values ('54', '46', '508,6056', '1', '',  '0');</v>
      </c>
      <c r="K309" t="str">
        <f t="shared" si="9"/>
        <v>Update UFMT_CONV_RULE set (SRC_VALUE, DEST_VALUE, NEXT_KEY,  IS_DEFAULT) = (SELECT '508,6056', '1', '',  '0' FROM DUAL) where CONV_KEY = '54' AND RULE_NUM = '46';</v>
      </c>
    </row>
    <row r="310" spans="1:11" x14ac:dyDescent="0.35">
      <c r="A310">
        <v>55</v>
      </c>
      <c r="B310">
        <v>1</v>
      </c>
      <c r="C310" s="2"/>
      <c r="D310" s="2" t="s">
        <v>1058</v>
      </c>
      <c r="F310">
        <v>1</v>
      </c>
      <c r="H310" t="str">
        <f>VLOOKUP(A310,UFMT_CONVERSION!$A:$E,3,FALSE)</f>
        <v>Custom Function setup_DE46_ACL_destfee</v>
      </c>
      <c r="I310" t="str">
        <f>VLOOKUP(A310,UFMT_CONVERSION!$A:$E,5,FALSE)</f>
        <v xml:space="preserve">CONV_TYPE_FUNCTION </v>
      </c>
      <c r="J310" t="str">
        <f t="shared" si="8"/>
        <v>Insert into UFMT_CONV_RULE (CONV_KEY, RULE_NUM, SRC_VALUE, DEST_VALUE, NEXT_KEY,  IS_DEFAULT) Values ('55', '1', '', 'setup_DE46_ACL_destfee', '',  '1');</v>
      </c>
      <c r="K310" t="str">
        <f t="shared" si="9"/>
        <v>Update UFMT_CONV_RULE set (SRC_VALUE, DEST_VALUE, NEXT_KEY,  IS_DEFAULT) = (SELECT '', 'setup_DE46_ACL_destfee', '',  '1' FROM DUAL) where CONV_KEY = '55' AND RULE_NUM = '1';</v>
      </c>
    </row>
    <row r="311" spans="1:11" x14ac:dyDescent="0.35">
      <c r="A311">
        <v>56</v>
      </c>
      <c r="B311">
        <v>1</v>
      </c>
      <c r="C311" s="2"/>
      <c r="D311" s="2" t="s">
        <v>254</v>
      </c>
      <c r="F311">
        <v>1</v>
      </c>
      <c r="H311" t="str">
        <f>VLOOKUP(A311,UFMT_CONVERSION!$A:$E,3,FALSE)</f>
        <v>Value_id 175 -&gt; 1/0, used by cond 41</v>
      </c>
      <c r="I311" t="str">
        <f>VLOOKUP(A311,UFMT_CONVERSION!$A:$E,5,FALSE)</f>
        <v xml:space="preserve">CONV_TYPE_REPLACE </v>
      </c>
      <c r="J311" t="str">
        <f t="shared" si="8"/>
        <v>Insert into UFMT_CONV_RULE (CONV_KEY, RULE_NUM, SRC_VALUE, DEST_VALUE, NEXT_KEY,  IS_DEFAULT) Values ('56', '1', '', '0', '',  '1');</v>
      </c>
      <c r="K311" t="str">
        <f t="shared" si="9"/>
        <v>Update UFMT_CONV_RULE set (SRC_VALUE, DEST_VALUE, NEXT_KEY,  IS_DEFAULT) = (SELECT '', '0', '',  '1' FROM DUAL) where CONV_KEY = '56' AND RULE_NUM = '1';</v>
      </c>
    </row>
    <row r="312" spans="1:11" x14ac:dyDescent="0.35">
      <c r="A312">
        <v>56</v>
      </c>
      <c r="B312">
        <v>2</v>
      </c>
      <c r="C312" s="2" t="s">
        <v>1059</v>
      </c>
      <c r="D312" s="2" t="s">
        <v>12</v>
      </c>
      <c r="F312">
        <v>0</v>
      </c>
      <c r="H312" t="str">
        <f>VLOOKUP(A312,UFMT_CONVERSION!$A:$E,3,FALSE)</f>
        <v>Value_id 175 -&gt; 1/0, used by cond 41</v>
      </c>
      <c r="I312" t="str">
        <f>VLOOKUP(A312,UFMT_CONVERSION!$A:$E,5,FALSE)</f>
        <v xml:space="preserve">CONV_TYPE_REPLACE </v>
      </c>
      <c r="J312" t="str">
        <f t="shared" si="8"/>
        <v>Insert into UFMT_CONV_RULE (CONV_KEY, RULE_NUM, SRC_VALUE, DEST_VALUE, NEXT_KEY,  IS_DEFAULT) Values ('56', '2', '483516,619,1001,1001', '1', '',  '0');</v>
      </c>
      <c r="K312" t="str">
        <f t="shared" si="9"/>
        <v>Update UFMT_CONV_RULE set (SRC_VALUE, DEST_VALUE, NEXT_KEY,  IS_DEFAULT) = (SELECT '483516,619,1001,1001', '1', '',  '0' FROM DUAL) where CONV_KEY = '56' AND RULE_NUM = '2';</v>
      </c>
    </row>
    <row r="313" spans="1:11" x14ac:dyDescent="0.35">
      <c r="A313">
        <v>56</v>
      </c>
      <c r="B313">
        <v>3</v>
      </c>
      <c r="C313" s="2" t="s">
        <v>1060</v>
      </c>
      <c r="D313" s="2" t="s">
        <v>12</v>
      </c>
      <c r="F313">
        <v>0</v>
      </c>
      <c r="H313" t="str">
        <f>VLOOKUP(A313,UFMT_CONVERSION!$A:$E,3,FALSE)</f>
        <v>Value_id 175 -&gt; 1/0, used by cond 41</v>
      </c>
      <c r="I313" t="str">
        <f>VLOOKUP(A313,UFMT_CONVERSION!$A:$E,5,FALSE)</f>
        <v xml:space="preserve">CONV_TYPE_REPLACE </v>
      </c>
      <c r="J313" t="str">
        <f t="shared" si="8"/>
        <v>Insert into UFMT_CONV_RULE (CONV_KEY, RULE_NUM, SRC_VALUE, DEST_VALUE, NEXT_KEY,  IS_DEFAULT) Values ('56', '3', '483516,618,1001,1001', '1', '',  '0');</v>
      </c>
      <c r="K313" t="str">
        <f t="shared" si="9"/>
        <v>Update UFMT_CONV_RULE set (SRC_VALUE, DEST_VALUE, NEXT_KEY,  IS_DEFAULT) = (SELECT '483516,618,1001,1001', '1', '',  '0' FROM DUAL) where CONV_KEY = '56' AND RULE_NUM = '3';</v>
      </c>
    </row>
    <row r="314" spans="1:11" x14ac:dyDescent="0.35">
      <c r="A314">
        <v>56</v>
      </c>
      <c r="B314">
        <v>4</v>
      </c>
      <c r="C314" s="2" t="s">
        <v>1061</v>
      </c>
      <c r="D314" s="2" t="s">
        <v>12</v>
      </c>
      <c r="F314">
        <v>0</v>
      </c>
      <c r="H314" t="str">
        <f>VLOOKUP(A314,UFMT_CONVERSION!$A:$E,3,FALSE)</f>
        <v>Value_id 175 -&gt; 1/0, used by cond 41</v>
      </c>
      <c r="I314" t="str">
        <f>VLOOKUP(A314,UFMT_CONVERSION!$A:$E,5,FALSE)</f>
        <v xml:space="preserve">CONV_TYPE_REPLACE </v>
      </c>
      <c r="J314" t="str">
        <f t="shared" si="8"/>
        <v>Insert into UFMT_CONV_RULE (CONV_KEY, RULE_NUM, SRC_VALUE, DEST_VALUE, NEXT_KEY,  IS_DEFAULT) Values ('56', '4', '516223,619,1001,1001', '1', '',  '0');</v>
      </c>
      <c r="K314" t="str">
        <f t="shared" si="9"/>
        <v>Update UFMT_CONV_RULE set (SRC_VALUE, DEST_VALUE, NEXT_KEY,  IS_DEFAULT) = (SELECT '516223,619,1001,1001', '1', '',  '0' FROM DUAL) where CONV_KEY = '56' AND RULE_NUM = '4';</v>
      </c>
    </row>
    <row r="315" spans="1:11" x14ac:dyDescent="0.35">
      <c r="A315">
        <v>56</v>
      </c>
      <c r="B315">
        <v>5</v>
      </c>
      <c r="C315" s="2" t="s">
        <v>1062</v>
      </c>
      <c r="D315" s="2" t="s">
        <v>12</v>
      </c>
      <c r="F315">
        <v>0</v>
      </c>
      <c r="H315" t="str">
        <f>VLOOKUP(A315,UFMT_CONVERSION!$A:$E,3,FALSE)</f>
        <v>Value_id 175 -&gt; 1/0, used by cond 41</v>
      </c>
      <c r="I315" t="str">
        <f>VLOOKUP(A315,UFMT_CONVERSION!$A:$E,5,FALSE)</f>
        <v xml:space="preserve">CONV_TYPE_REPLACE </v>
      </c>
      <c r="J315" t="str">
        <f t="shared" si="8"/>
        <v>Insert into UFMT_CONV_RULE (CONV_KEY, RULE_NUM, SRC_VALUE, DEST_VALUE, NEXT_KEY,  IS_DEFAULT) Values ('56', '5', '516223,618,1001,1001', '1', '',  '0');</v>
      </c>
      <c r="K315" t="str">
        <f t="shared" si="9"/>
        <v>Update UFMT_CONV_RULE set (SRC_VALUE, DEST_VALUE, NEXT_KEY,  IS_DEFAULT) = (SELECT '516223,618,1001,1001', '1', '',  '0' FROM DUAL) where CONV_KEY = '56' AND RULE_NUM = '5';</v>
      </c>
    </row>
    <row r="316" spans="1:11" x14ac:dyDescent="0.35">
      <c r="A316">
        <v>56</v>
      </c>
      <c r="B316">
        <v>6</v>
      </c>
      <c r="C316" s="2" t="s">
        <v>1063</v>
      </c>
      <c r="D316" s="2" t="s">
        <v>12</v>
      </c>
      <c r="F316">
        <v>0</v>
      </c>
      <c r="H316" t="str">
        <f>VLOOKUP(A316,UFMT_CONVERSION!$A:$E,3,FALSE)</f>
        <v>Value_id 175 -&gt; 1/0, used by cond 41</v>
      </c>
      <c r="I316" t="str">
        <f>VLOOKUP(A316,UFMT_CONVERSION!$A:$E,5,FALSE)</f>
        <v xml:space="preserve">CONV_TYPE_REPLACE </v>
      </c>
      <c r="J316" t="str">
        <f t="shared" si="8"/>
        <v>Insert into UFMT_CONV_RULE (CONV_KEY, RULE_NUM, SRC_VALUE, DEST_VALUE, NEXT_KEY,  IS_DEFAULT) Values ('56', '6', '472631,619,1001,1001', '1', '',  '0');</v>
      </c>
      <c r="K316" t="str">
        <f t="shared" si="9"/>
        <v>Update UFMT_CONV_RULE set (SRC_VALUE, DEST_VALUE, NEXT_KEY,  IS_DEFAULT) = (SELECT '472631,619,1001,1001', '1', '',  '0' FROM DUAL) where CONV_KEY = '56' AND RULE_NUM = '6';</v>
      </c>
    </row>
    <row r="317" spans="1:11" x14ac:dyDescent="0.35">
      <c r="A317">
        <v>56</v>
      </c>
      <c r="B317">
        <v>7</v>
      </c>
      <c r="C317" s="2" t="s">
        <v>1064</v>
      </c>
      <c r="D317" s="2" t="s">
        <v>12</v>
      </c>
      <c r="F317">
        <v>0</v>
      </c>
      <c r="H317" t="str">
        <f>VLOOKUP(A317,UFMT_CONVERSION!$A:$E,3,FALSE)</f>
        <v>Value_id 175 -&gt; 1/0, used by cond 41</v>
      </c>
      <c r="I317" t="str">
        <f>VLOOKUP(A317,UFMT_CONVERSION!$A:$E,5,FALSE)</f>
        <v xml:space="preserve">CONV_TYPE_REPLACE </v>
      </c>
      <c r="J317" t="str">
        <f t="shared" si="8"/>
        <v>Insert into UFMT_CONV_RULE (CONV_KEY, RULE_NUM, SRC_VALUE, DEST_VALUE, NEXT_KEY,  IS_DEFAULT) Values ('56', '7', '472631,618,1001,1001', '1', '',  '0');</v>
      </c>
      <c r="K317" t="str">
        <f t="shared" si="9"/>
        <v>Update UFMT_CONV_RULE set (SRC_VALUE, DEST_VALUE, NEXT_KEY,  IS_DEFAULT) = (SELECT '472631,618,1001,1001', '1', '',  '0' FROM DUAL) where CONV_KEY = '56' AND RULE_NUM = '7';</v>
      </c>
    </row>
    <row r="318" spans="1:11" x14ac:dyDescent="0.35">
      <c r="A318">
        <v>57</v>
      </c>
      <c r="B318">
        <v>1</v>
      </c>
      <c r="C318" s="2"/>
      <c r="D318" s="2" t="s">
        <v>254</v>
      </c>
      <c r="F318">
        <v>1</v>
      </c>
      <c r="H318" t="str">
        <f>VLOOKUP(A318,UFMT_CONVERSION!$A:$E,3,FALSE)</f>
        <v>Trans_type for sending F103 as Acct1</v>
      </c>
      <c r="I318" t="str">
        <f>VLOOKUP(A318,UFMT_CONVERSION!$A:$E,5,FALSE)</f>
        <v xml:space="preserve">CONV_TYPE_REPLACE </v>
      </c>
      <c r="J318" t="str">
        <f t="shared" si="8"/>
        <v>Insert into UFMT_CONV_RULE (CONV_KEY, RULE_NUM, SRC_VALUE, DEST_VALUE, NEXT_KEY,  IS_DEFAULT) Values ('57', '1', '', '0', '',  '1');</v>
      </c>
      <c r="K318" t="str">
        <f t="shared" si="9"/>
        <v>Update UFMT_CONV_RULE set (SRC_VALUE, DEST_VALUE, NEXT_KEY,  IS_DEFAULT) = (SELECT '', '0', '',  '1' FROM DUAL) where CONV_KEY = '57' AND RULE_NUM = '1';</v>
      </c>
    </row>
    <row r="319" spans="1:11" x14ac:dyDescent="0.35">
      <c r="A319">
        <v>57</v>
      </c>
      <c r="B319">
        <v>2</v>
      </c>
      <c r="C319" s="2" t="s">
        <v>278</v>
      </c>
      <c r="D319" s="2" t="s">
        <v>12</v>
      </c>
      <c r="F319">
        <v>0</v>
      </c>
      <c r="H319" t="str">
        <f>VLOOKUP(A319,UFMT_CONVERSION!$A:$E,3,FALSE)</f>
        <v>Trans_type for sending F103 as Acct1</v>
      </c>
      <c r="I319" t="str">
        <f>VLOOKUP(A319,UFMT_CONVERSION!$A:$E,5,FALSE)</f>
        <v xml:space="preserve">CONV_TYPE_REPLACE </v>
      </c>
      <c r="J319" t="str">
        <f t="shared" si="8"/>
        <v>Insert into UFMT_CONV_RULE (CONV_KEY, RULE_NUM, SRC_VALUE, DEST_VALUE, NEXT_KEY,  IS_DEFAULT) Values ('57', '2', '785', '1', '',  '0');</v>
      </c>
      <c r="K319" t="str">
        <f t="shared" si="9"/>
        <v>Update UFMT_CONV_RULE set (SRC_VALUE, DEST_VALUE, NEXT_KEY,  IS_DEFAULT) = (SELECT '785', '1', '',  '0' FROM DUAL) where CONV_KEY = '57' AND RULE_NUM = '2';</v>
      </c>
    </row>
    <row r="320" spans="1:11" x14ac:dyDescent="0.35">
      <c r="A320">
        <v>57</v>
      </c>
      <c r="B320">
        <v>3</v>
      </c>
      <c r="C320" s="2" t="s">
        <v>223</v>
      </c>
      <c r="D320" s="2" t="s">
        <v>12</v>
      </c>
      <c r="F320">
        <v>0</v>
      </c>
      <c r="H320" t="str">
        <f>VLOOKUP(A320,UFMT_CONVERSION!$A:$E,3,FALSE)</f>
        <v>Trans_type for sending F103 as Acct1</v>
      </c>
      <c r="I320" t="str">
        <f>VLOOKUP(A320,UFMT_CONVERSION!$A:$E,5,FALSE)</f>
        <v xml:space="preserve">CONV_TYPE_REPLACE </v>
      </c>
      <c r="J320" t="str">
        <f t="shared" si="8"/>
        <v>Insert into UFMT_CONV_RULE (CONV_KEY, RULE_NUM, SRC_VALUE, DEST_VALUE, NEXT_KEY,  IS_DEFAULT) Values ('57', '3', '618', '1', '',  '0');</v>
      </c>
      <c r="K320" t="str">
        <f t="shared" si="9"/>
        <v>Update UFMT_CONV_RULE set (SRC_VALUE, DEST_VALUE, NEXT_KEY,  IS_DEFAULT) = (SELECT '618', '1', '',  '0' FROM DUAL) where CONV_KEY = '57' AND RULE_NUM = '3';</v>
      </c>
    </row>
    <row r="321" spans="1:11" x14ac:dyDescent="0.35">
      <c r="A321">
        <v>57</v>
      </c>
      <c r="B321">
        <v>4</v>
      </c>
      <c r="C321" s="2" t="s">
        <v>229</v>
      </c>
      <c r="D321" s="2" t="s">
        <v>12</v>
      </c>
      <c r="F321">
        <v>0</v>
      </c>
      <c r="H321" t="str">
        <f>VLOOKUP(A321,UFMT_CONVERSION!$A:$E,3,FALSE)</f>
        <v>Trans_type for sending F103 as Acct1</v>
      </c>
      <c r="I321" t="str">
        <f>VLOOKUP(A321,UFMT_CONVERSION!$A:$E,5,FALSE)</f>
        <v xml:space="preserve">CONV_TYPE_REPLACE </v>
      </c>
      <c r="J321" t="str">
        <f t="shared" si="8"/>
        <v>Insert into UFMT_CONV_RULE (CONV_KEY, RULE_NUM, SRC_VALUE, DEST_VALUE, NEXT_KEY,  IS_DEFAULT) Values ('57', '4', '619', '1', '',  '0');</v>
      </c>
      <c r="K321" t="str">
        <f t="shared" si="9"/>
        <v>Update UFMT_CONV_RULE set (SRC_VALUE, DEST_VALUE, NEXT_KEY,  IS_DEFAULT) = (SELECT '619', '1', '',  '0' FROM DUAL) where CONV_KEY = '57' AND RULE_NUM = '4';</v>
      </c>
    </row>
    <row r="322" spans="1:11" x14ac:dyDescent="0.35">
      <c r="A322">
        <v>57</v>
      </c>
      <c r="B322">
        <v>5</v>
      </c>
      <c r="C322" s="2" t="s">
        <v>225</v>
      </c>
      <c r="D322" s="2" t="s">
        <v>12</v>
      </c>
      <c r="F322">
        <v>0</v>
      </c>
      <c r="H322" t="str">
        <f>VLOOKUP(A322,UFMT_CONVERSION!$A:$E,3,FALSE)</f>
        <v>Trans_type for sending F103 as Acct1</v>
      </c>
      <c r="I322" t="str">
        <f>VLOOKUP(A322,UFMT_CONVERSION!$A:$E,5,FALSE)</f>
        <v xml:space="preserve">CONV_TYPE_REPLACE </v>
      </c>
      <c r="J322" t="str">
        <f t="shared" si="8"/>
        <v>Insert into UFMT_CONV_RULE (CONV_KEY, RULE_NUM, SRC_VALUE, DEST_VALUE, NEXT_KEY,  IS_DEFAULT) Values ('57', '5', '651', '1', '',  '0');</v>
      </c>
      <c r="K322" t="str">
        <f t="shared" si="9"/>
        <v>Update UFMT_CONV_RULE set (SRC_VALUE, DEST_VALUE, NEXT_KEY,  IS_DEFAULT) = (SELECT '651', '1', '',  '0' FROM DUAL) where CONV_KEY = '57' AND RULE_NUM = '5';</v>
      </c>
    </row>
    <row r="323" spans="1:11" x14ac:dyDescent="0.35">
      <c r="A323">
        <v>58</v>
      </c>
      <c r="B323">
        <v>1</v>
      </c>
      <c r="C323" s="2"/>
      <c r="D323" s="2" t="s">
        <v>1065</v>
      </c>
      <c r="F323">
        <v>1</v>
      </c>
      <c r="H323" t="str">
        <f>VLOOKUP(A323,UFMT_CONVERSION!$A:$E,3,FALSE)</f>
        <v>SVT_TXN_AMT_A1CUR-SVT_ISS_FEE</v>
      </c>
      <c r="I323" t="str">
        <f>VLOOKUP(A323,UFMT_CONVERSION!$A:$E,5,FALSE)</f>
        <v xml:space="preserve">CONV_TYPE_ARITHMETIC </v>
      </c>
      <c r="J323" t="str">
        <f t="shared" si="8"/>
        <v>Insert into UFMT_CONV_RULE (CONV_KEY, RULE_NUM, SRC_VALUE, DEST_VALUE, NEXT_KEY,  IS_DEFAULT) Values ('58', '1', '', '{199}-{66}', '',  '1');</v>
      </c>
      <c r="K323" t="str">
        <f t="shared" si="9"/>
        <v>Update UFMT_CONV_RULE set (SRC_VALUE, DEST_VALUE, NEXT_KEY,  IS_DEFAULT) = (SELECT '', '{199}-{66}', '',  '1' FROM DUAL) where CONV_KEY = '58' AND RULE_NUM = '1';</v>
      </c>
    </row>
    <row r="324" spans="1:11" x14ac:dyDescent="0.35">
      <c r="A324">
        <v>59</v>
      </c>
      <c r="B324">
        <v>1</v>
      </c>
      <c r="C324" s="2" t="s">
        <v>12</v>
      </c>
      <c r="D324" s="2" t="s">
        <v>12</v>
      </c>
      <c r="F324">
        <v>0</v>
      </c>
      <c r="H324" t="str">
        <f>VLOOKUP(A324,UFMT_CONVERSION!$A:$E,3,FALSE)</f>
        <v>iBSM SVT_NTWM_MSGTYPE -&gt; F70</v>
      </c>
      <c r="I324" t="str">
        <f>VLOOKUP(A324,UFMT_CONVERSION!$A:$E,5,FALSE)</f>
        <v xml:space="preserve">CONV_TYPE_REPLACE </v>
      </c>
      <c r="J324" t="str">
        <f t="shared" ref="J324:J387" si="10">"Insert into UFMT_CONV_RULE (CONV_KEY, RULE_NUM, SRC_VALUE, DEST_VALUE, NEXT_KEY,  IS_DEFAULT) Values ('"&amp;A324&amp;"', '"&amp;B324&amp;"', '"&amp;C324&amp;"', '"&amp;D324&amp;"', '"&amp;E324&amp;"',  '"&amp;F324&amp;"');"</f>
        <v>Insert into UFMT_CONV_RULE (CONV_KEY, RULE_NUM, SRC_VALUE, DEST_VALUE, NEXT_KEY,  IS_DEFAULT) Values ('59', '1', '1', '1', '',  '0');</v>
      </c>
      <c r="K324" t="str">
        <f t="shared" ref="K324:K346" si="11">"Update UFMT_CONV_RULE set (SRC_VALUE, DEST_VALUE, NEXT_KEY,  IS_DEFAULT) = (SELECT '"&amp;C324&amp;"', '"&amp;D324&amp;"', '"&amp;E324&amp;"',  '"&amp;F324&amp;"' FROM DUAL) where CONV_KEY = '"&amp;A324&amp;"' AND RULE_NUM = '"&amp;B324&amp;"';"</f>
        <v>Update UFMT_CONV_RULE set (SRC_VALUE, DEST_VALUE, NEXT_KEY,  IS_DEFAULT) = (SELECT '1', '1', '',  '0' FROM DUAL) where CONV_KEY = '59' AND RULE_NUM = '1';</v>
      </c>
    </row>
    <row r="325" spans="1:11" x14ac:dyDescent="0.35">
      <c r="A325">
        <v>59</v>
      </c>
      <c r="B325">
        <v>2</v>
      </c>
      <c r="C325" s="2" t="s">
        <v>61</v>
      </c>
      <c r="D325" s="2" t="s">
        <v>61</v>
      </c>
      <c r="F325">
        <v>0</v>
      </c>
      <c r="H325" t="str">
        <f>VLOOKUP(A325,UFMT_CONVERSION!$A:$E,3,FALSE)</f>
        <v>iBSM SVT_NTWM_MSGTYPE -&gt; F70</v>
      </c>
      <c r="I325" t="str">
        <f>VLOOKUP(A325,UFMT_CONVERSION!$A:$E,5,FALSE)</f>
        <v xml:space="preserve">CONV_TYPE_REPLACE </v>
      </c>
      <c r="J325" t="str">
        <f t="shared" si="10"/>
        <v>Insert into UFMT_CONV_RULE (CONV_KEY, RULE_NUM, SRC_VALUE, DEST_VALUE, NEXT_KEY,  IS_DEFAULT) Values ('59', '2', '2', '2', '',  '0');</v>
      </c>
      <c r="K325" t="str">
        <f t="shared" si="11"/>
        <v>Update UFMT_CONV_RULE set (SRC_VALUE, DEST_VALUE, NEXT_KEY,  IS_DEFAULT) = (SELECT '2', '2', '',  '0' FROM DUAL) where CONV_KEY = '59' AND RULE_NUM = '2';</v>
      </c>
    </row>
    <row r="326" spans="1:11" x14ac:dyDescent="0.35">
      <c r="A326">
        <v>59</v>
      </c>
      <c r="B326">
        <v>3</v>
      </c>
      <c r="C326" s="2" t="s">
        <v>104</v>
      </c>
      <c r="D326" s="2" t="s">
        <v>162</v>
      </c>
      <c r="F326">
        <v>0</v>
      </c>
      <c r="H326" t="str">
        <f>VLOOKUP(A326,UFMT_CONVERSION!$A:$E,3,FALSE)</f>
        <v>iBSM SVT_NTWM_MSGTYPE -&gt; F70</v>
      </c>
      <c r="I326" t="str">
        <f>VLOOKUP(A326,UFMT_CONVERSION!$A:$E,5,FALSE)</f>
        <v xml:space="preserve">CONV_TYPE_REPLACE </v>
      </c>
      <c r="J326" t="str">
        <f t="shared" si="10"/>
        <v>Insert into UFMT_CONV_RULE (CONV_KEY, RULE_NUM, SRC_VALUE, DEST_VALUE, NEXT_KEY,  IS_DEFAULT) Values ('59', '3', '3', '301', '',  '0');</v>
      </c>
      <c r="K326" t="str">
        <f t="shared" si="11"/>
        <v>Update UFMT_CONV_RULE set (SRC_VALUE, DEST_VALUE, NEXT_KEY,  IS_DEFAULT) = (SELECT '3', '301', '',  '0' FROM DUAL) where CONV_KEY = '59' AND RULE_NUM = '3';</v>
      </c>
    </row>
    <row r="327" spans="1:11" x14ac:dyDescent="0.35">
      <c r="A327">
        <v>60</v>
      </c>
      <c r="B327">
        <v>1</v>
      </c>
      <c r="C327" s="2" t="s">
        <v>1066</v>
      </c>
      <c r="D327" s="2" t="s">
        <v>1067</v>
      </c>
      <c r="F327">
        <v>0</v>
      </c>
      <c r="H327" t="str">
        <f>VLOOKUP(A327,UFMT_CONVERSION!$A:$E,3,FALSE)</f>
        <v>Epayint prcode F3 mapping</v>
      </c>
      <c r="I327" t="str">
        <f>VLOOKUP(A327,UFMT_CONVERSION!$A:$E,5,FALSE)</f>
        <v xml:space="preserve">CONV_TYPE_REPLACE </v>
      </c>
      <c r="J327" t="str">
        <f t="shared" si="10"/>
        <v>Insert into UFMT_CONV_RULE (CONV_KEY, RULE_NUM, SRC_VALUE, DEST_VALUE, NEXT_KEY,  IS_DEFAULT) Values ('60', '1', '586', 'B00000', '',  '0');</v>
      </c>
      <c r="K327" t="str">
        <f t="shared" si="11"/>
        <v>Update UFMT_CONV_RULE set (SRC_VALUE, DEST_VALUE, NEXT_KEY,  IS_DEFAULT) = (SELECT '586', 'B00000', '',  '0' FROM DUAL) where CONV_KEY = '60' AND RULE_NUM = '1';</v>
      </c>
    </row>
    <row r="328" spans="1:11" x14ac:dyDescent="0.35">
      <c r="A328">
        <v>60</v>
      </c>
      <c r="B328">
        <v>2</v>
      </c>
      <c r="C328" s="2" t="s">
        <v>284</v>
      </c>
      <c r="D328" s="2" t="s">
        <v>1068</v>
      </c>
      <c r="F328">
        <v>0</v>
      </c>
      <c r="H328" t="str">
        <f>VLOOKUP(A328,UFMT_CONVERSION!$A:$E,3,FALSE)</f>
        <v>Epayint prcode F3 mapping</v>
      </c>
      <c r="I328" t="str">
        <f>VLOOKUP(A328,UFMT_CONVERSION!$A:$E,5,FALSE)</f>
        <v xml:space="preserve">CONV_TYPE_REPLACE </v>
      </c>
      <c r="J328" t="str">
        <f t="shared" si="10"/>
        <v>Insert into UFMT_CONV_RULE (CONV_KEY, RULE_NUM, SRC_VALUE, DEST_VALUE, NEXT_KEY,  IS_DEFAULT) Values ('60', '2', '700', 'B10000', '',  '0');</v>
      </c>
      <c r="K328" t="str">
        <f t="shared" si="11"/>
        <v>Update UFMT_CONV_RULE set (SRC_VALUE, DEST_VALUE, NEXT_KEY,  IS_DEFAULT) = (SELECT '700', 'B10000', '',  '0' FROM DUAL) where CONV_KEY = '60' AND RULE_NUM = '2';</v>
      </c>
    </row>
    <row r="329" spans="1:11" x14ac:dyDescent="0.35">
      <c r="A329">
        <v>61</v>
      </c>
      <c r="B329">
        <v>1</v>
      </c>
      <c r="C329" s="2"/>
      <c r="D329" s="2" t="s">
        <v>1069</v>
      </c>
      <c r="F329">
        <v>1</v>
      </c>
      <c r="H329" t="str">
        <f>VLOOKUP(A329,UFMT_CONVERSION!$A:$E,3,FALSE)</f>
        <v>Custom function for F125 from MB</v>
      </c>
      <c r="I329" t="str">
        <f>VLOOKUP(A329,UFMT_CONVERSION!$A:$E,5,FALSE)</f>
        <v xml:space="preserve">CONV_TYPE_FUNCTION </v>
      </c>
      <c r="J329" t="str">
        <f t="shared" si="10"/>
        <v>Insert into UFMT_CONV_RULE (CONV_KEY, RULE_NUM, SRC_VALUE, DEST_VALUE, NEXT_KEY,  IS_DEFAULT) Values ('61', '1', '', 'process_DE125_ACL_mobilebanking', '',  '1');</v>
      </c>
      <c r="K329" t="str">
        <f t="shared" si="11"/>
        <v>Update UFMT_CONV_RULE set (SRC_VALUE, DEST_VALUE, NEXT_KEY,  IS_DEFAULT) = (SELECT '', 'process_DE125_ACL_mobilebanking', '',  '1' FROM DUAL) where CONV_KEY = '61' AND RULE_NUM = '1';</v>
      </c>
    </row>
    <row r="330" spans="1:11" x14ac:dyDescent="0.35">
      <c r="A330">
        <v>62</v>
      </c>
      <c r="B330">
        <v>1</v>
      </c>
      <c r="C330" s="2"/>
      <c r="D330" s="2" t="s">
        <v>1070</v>
      </c>
      <c r="F330">
        <v>1</v>
      </c>
      <c r="H330" t="str">
        <f>VLOOKUP(A330,UFMT_CONVERSION!$A:$E,3,FALSE)</f>
        <v>MobileBankiing Response code conversion</v>
      </c>
      <c r="I330" t="str">
        <f>VLOOKUP(A330,UFMT_CONVERSION!$A:$E,5,FALSE)</f>
        <v xml:space="preserve">CONV_TYPE_REPLACE </v>
      </c>
      <c r="J330" t="str">
        <f t="shared" si="10"/>
        <v>Insert into UFMT_CONV_RULE (CONV_KEY, RULE_NUM, SRC_VALUE, DEST_VALUE, NEXT_KEY,  IS_DEFAULT) Values ('62', '1', '', '939', '',  '1');</v>
      </c>
      <c r="K330" t="str">
        <f t="shared" si="11"/>
        <v>Update UFMT_CONV_RULE set (SRC_VALUE, DEST_VALUE, NEXT_KEY,  IS_DEFAULT) = (SELECT '', '939', '',  '1' FROM DUAL) where CONV_KEY = '62' AND RULE_NUM = '1';</v>
      </c>
    </row>
    <row r="331" spans="1:11" x14ac:dyDescent="0.35">
      <c r="A331">
        <v>62</v>
      </c>
      <c r="B331">
        <v>2</v>
      </c>
      <c r="C331" s="2" t="s">
        <v>254</v>
      </c>
      <c r="D331" s="2" t="s">
        <v>774</v>
      </c>
      <c r="F331">
        <v>0</v>
      </c>
      <c r="H331" t="str">
        <f>VLOOKUP(A331,UFMT_CONVERSION!$A:$E,3,FALSE)</f>
        <v>MobileBankiing Response code conversion</v>
      </c>
      <c r="I331" t="str">
        <f>VLOOKUP(A331,UFMT_CONVERSION!$A:$E,5,FALSE)</f>
        <v xml:space="preserve">CONV_TYPE_REPLACE </v>
      </c>
      <c r="J331" t="str">
        <f t="shared" si="10"/>
        <v>Insert into UFMT_CONV_RULE (CONV_KEY, RULE_NUM, SRC_VALUE, DEST_VALUE, NEXT_KEY,  IS_DEFAULT) Values ('62', '2', '0', '-1', '',  '0');</v>
      </c>
      <c r="K331" t="str">
        <f t="shared" si="11"/>
        <v>Update UFMT_CONV_RULE set (SRC_VALUE, DEST_VALUE, NEXT_KEY,  IS_DEFAULT) = (SELECT '0', '-1', '',  '0' FROM DUAL) where CONV_KEY = '62' AND RULE_NUM = '2';</v>
      </c>
    </row>
    <row r="332" spans="1:11" x14ac:dyDescent="0.35">
      <c r="A332">
        <v>62</v>
      </c>
      <c r="B332">
        <v>3</v>
      </c>
      <c r="C332" s="2" t="s">
        <v>350</v>
      </c>
      <c r="D332" s="2" t="s">
        <v>776</v>
      </c>
      <c r="F332">
        <v>0</v>
      </c>
      <c r="H332" t="str">
        <f>VLOOKUP(A332,UFMT_CONVERSION!$A:$E,3,FALSE)</f>
        <v>MobileBankiing Response code conversion</v>
      </c>
      <c r="I332" t="str">
        <f>VLOOKUP(A332,UFMT_CONVERSION!$A:$E,5,FALSE)</f>
        <v xml:space="preserve">CONV_TYPE_REPLACE </v>
      </c>
      <c r="J332" t="str">
        <f t="shared" si="10"/>
        <v>Insert into UFMT_CONV_RULE (CONV_KEY, RULE_NUM, SRC_VALUE, DEST_VALUE, NEXT_KEY,  IS_DEFAULT) Values ('62', '3', '12', '902', '',  '0');</v>
      </c>
      <c r="K332" t="str">
        <f t="shared" si="11"/>
        <v>Update UFMT_CONV_RULE set (SRC_VALUE, DEST_VALUE, NEXT_KEY,  IS_DEFAULT) = (SELECT '12', '902', '',  '0' FROM DUAL) where CONV_KEY = '62' AND RULE_NUM = '3';</v>
      </c>
    </row>
    <row r="333" spans="1:11" x14ac:dyDescent="0.35">
      <c r="A333">
        <v>62</v>
      </c>
      <c r="B333">
        <v>4</v>
      </c>
      <c r="C333" s="2" t="s">
        <v>243</v>
      </c>
      <c r="D333" s="2" t="s">
        <v>777</v>
      </c>
      <c r="F333">
        <v>0</v>
      </c>
      <c r="H333" t="str">
        <f>VLOOKUP(A333,UFMT_CONVERSION!$A:$E,3,FALSE)</f>
        <v>MobileBankiing Response code conversion</v>
      </c>
      <c r="I333" t="str">
        <f>VLOOKUP(A333,UFMT_CONVERSION!$A:$E,5,FALSE)</f>
        <v xml:space="preserve">CONV_TYPE_REPLACE </v>
      </c>
      <c r="J333" t="str">
        <f t="shared" si="10"/>
        <v>Insert into UFMT_CONV_RULE (CONV_KEY, RULE_NUM, SRC_VALUE, DEST_VALUE, NEXT_KEY,  IS_DEFAULT) Values ('62', '4', '51', '915', '',  '0');</v>
      </c>
      <c r="K333" t="str">
        <f t="shared" si="11"/>
        <v>Update UFMT_CONV_RULE set (SRC_VALUE, DEST_VALUE, NEXT_KEY,  IS_DEFAULT) = (SELECT '51', '915', '',  '0' FROM DUAL) where CONV_KEY = '62' AND RULE_NUM = '4';</v>
      </c>
    </row>
    <row r="334" spans="1:11" x14ac:dyDescent="0.35">
      <c r="A334">
        <v>62</v>
      </c>
      <c r="B334">
        <v>5</v>
      </c>
      <c r="C334" s="2" t="s">
        <v>38</v>
      </c>
      <c r="D334" s="2" t="s">
        <v>1071</v>
      </c>
      <c r="F334">
        <v>0</v>
      </c>
      <c r="H334" t="str">
        <f>VLOOKUP(A334,UFMT_CONVERSION!$A:$E,3,FALSE)</f>
        <v>MobileBankiing Response code conversion</v>
      </c>
      <c r="I334" t="str">
        <f>VLOOKUP(A334,UFMT_CONVERSION!$A:$E,5,FALSE)</f>
        <v xml:space="preserve">CONV_TYPE_REPLACE </v>
      </c>
      <c r="J334" t="str">
        <f t="shared" si="10"/>
        <v>Insert into UFMT_CONV_RULE (CONV_KEY, RULE_NUM, SRC_VALUE, DEST_VALUE, NEXT_KEY,  IS_DEFAULT) Values ('62', '5', '75', '862', '',  '0');</v>
      </c>
      <c r="K334" t="str">
        <f t="shared" si="11"/>
        <v>Update UFMT_CONV_RULE set (SRC_VALUE, DEST_VALUE, NEXT_KEY,  IS_DEFAULT) = (SELECT '75', '862', '',  '0' FROM DUAL) where CONV_KEY = '62' AND RULE_NUM = '5';</v>
      </c>
    </row>
    <row r="335" spans="1:11" x14ac:dyDescent="0.35">
      <c r="A335">
        <v>62</v>
      </c>
      <c r="B335">
        <v>6</v>
      </c>
      <c r="C335" s="2" t="s">
        <v>830</v>
      </c>
      <c r="D335" s="2" t="s">
        <v>829</v>
      </c>
      <c r="F335">
        <v>0</v>
      </c>
      <c r="H335" t="str">
        <f>VLOOKUP(A335,UFMT_CONVERSION!$A:$E,3,FALSE)</f>
        <v>MobileBankiing Response code conversion</v>
      </c>
      <c r="I335" t="str">
        <f>VLOOKUP(A335,UFMT_CONVERSION!$A:$E,5,FALSE)</f>
        <v xml:space="preserve">CONV_TYPE_REPLACE </v>
      </c>
      <c r="J335" t="str">
        <f t="shared" si="10"/>
        <v>Insert into UFMT_CONV_RULE (CONV_KEY, RULE_NUM, SRC_VALUE, DEST_VALUE, NEXT_KEY,  IS_DEFAULT) Values ('62', '6', '78', '914', '',  '0');</v>
      </c>
      <c r="K335" t="str">
        <f t="shared" si="11"/>
        <v>Update UFMT_CONV_RULE set (SRC_VALUE, DEST_VALUE, NEXT_KEY,  IS_DEFAULT) = (SELECT '78', '914', '',  '0' FROM DUAL) where CONV_KEY = '62' AND RULE_NUM = '6';</v>
      </c>
    </row>
    <row r="336" spans="1:11" x14ac:dyDescent="0.35">
      <c r="A336">
        <v>62</v>
      </c>
      <c r="B336">
        <v>7</v>
      </c>
      <c r="C336" s="2" t="s">
        <v>282</v>
      </c>
      <c r="D336" s="2" t="s">
        <v>1072</v>
      </c>
      <c r="F336">
        <v>0</v>
      </c>
      <c r="H336" t="str">
        <f>VLOOKUP(A336,UFMT_CONVERSION!$A:$E,3,FALSE)</f>
        <v>MobileBankiing Response code conversion</v>
      </c>
      <c r="I336" t="str">
        <f>VLOOKUP(A336,UFMT_CONVERSION!$A:$E,5,FALSE)</f>
        <v xml:space="preserve">CONV_TYPE_REPLACE </v>
      </c>
      <c r="J336" t="str">
        <f t="shared" si="10"/>
        <v>Insert into UFMT_CONV_RULE (CONV_KEY, RULE_NUM, SRC_VALUE, DEST_VALUE, NEXT_KEY,  IS_DEFAULT) Values ('62', '7', '90', '958', '',  '0');</v>
      </c>
      <c r="K336" t="str">
        <f t="shared" si="11"/>
        <v>Update UFMT_CONV_RULE set (SRC_VALUE, DEST_VALUE, NEXT_KEY,  IS_DEFAULT) = (SELECT '90', '958', '',  '0' FROM DUAL) where CONV_KEY = '62' AND RULE_NUM = '7';</v>
      </c>
    </row>
    <row r="337" spans="1:11" x14ac:dyDescent="0.35">
      <c r="A337">
        <v>62</v>
      </c>
      <c r="B337">
        <v>8</v>
      </c>
      <c r="C337" s="2" t="s">
        <v>1073</v>
      </c>
      <c r="D337" s="2" t="s">
        <v>1074</v>
      </c>
      <c r="F337">
        <v>0</v>
      </c>
      <c r="H337" t="str">
        <f>VLOOKUP(A337,UFMT_CONVERSION!$A:$E,3,FALSE)</f>
        <v>MobileBankiing Response code conversion</v>
      </c>
      <c r="I337" t="str">
        <f>VLOOKUP(A337,UFMT_CONVERSION!$A:$E,5,FALSE)</f>
        <v xml:space="preserve">CONV_TYPE_REPLACE </v>
      </c>
      <c r="J337" t="str">
        <f t="shared" si="10"/>
        <v>Insert into UFMT_CONV_RULE (CONV_KEY, RULE_NUM, SRC_VALUE, DEST_VALUE, NEXT_KEY,  IS_DEFAULT) Values ('62', '8', '96', '959', '',  '0');</v>
      </c>
      <c r="K337" t="str">
        <f t="shared" si="11"/>
        <v>Update UFMT_CONV_RULE set (SRC_VALUE, DEST_VALUE, NEXT_KEY,  IS_DEFAULT) = (SELECT '96', '959', '',  '0' FROM DUAL) where CONV_KEY = '62' AND RULE_NUM = '8';</v>
      </c>
    </row>
    <row r="338" spans="1:11" x14ac:dyDescent="0.35">
      <c r="A338">
        <v>62</v>
      </c>
      <c r="B338">
        <v>9</v>
      </c>
      <c r="C338" s="2" t="s">
        <v>1075</v>
      </c>
      <c r="D338" s="2" t="s">
        <v>1076</v>
      </c>
      <c r="F338">
        <v>0</v>
      </c>
      <c r="H338" t="str">
        <f>VLOOKUP(A338,UFMT_CONVERSION!$A:$E,3,FALSE)</f>
        <v>MobileBankiing Response code conversion</v>
      </c>
      <c r="I338" t="str">
        <f>VLOOKUP(A338,UFMT_CONVERSION!$A:$E,5,FALSE)</f>
        <v xml:space="preserve">CONV_TYPE_REPLACE </v>
      </c>
      <c r="J338" t="str">
        <f t="shared" si="10"/>
        <v>Insert into UFMT_CONV_RULE (CONV_KEY, RULE_NUM, SRC_VALUE, DEST_VALUE, NEXT_KEY,  IS_DEFAULT) Values ('62', '9', 'M1', '909', '',  '0');</v>
      </c>
      <c r="K338" t="str">
        <f t="shared" si="11"/>
        <v>Update UFMT_CONV_RULE set (SRC_VALUE, DEST_VALUE, NEXT_KEY,  IS_DEFAULT) = (SELECT 'M1', '909', '',  '0' FROM DUAL) where CONV_KEY = '62' AND RULE_NUM = '9';</v>
      </c>
    </row>
    <row r="339" spans="1:11" x14ac:dyDescent="0.35">
      <c r="A339">
        <v>62</v>
      </c>
      <c r="B339">
        <v>10</v>
      </c>
      <c r="C339" s="2" t="s">
        <v>1077</v>
      </c>
      <c r="D339" s="2" t="s">
        <v>1078</v>
      </c>
      <c r="F339">
        <v>0</v>
      </c>
      <c r="H339" t="str">
        <f>VLOOKUP(A339,UFMT_CONVERSION!$A:$E,3,FALSE)</f>
        <v>MobileBankiing Response code conversion</v>
      </c>
      <c r="I339" t="str">
        <f>VLOOKUP(A339,UFMT_CONVERSION!$A:$E,5,FALSE)</f>
        <v xml:space="preserve">CONV_TYPE_REPLACE </v>
      </c>
      <c r="J339" t="str">
        <f t="shared" si="10"/>
        <v>Insert into UFMT_CONV_RULE (CONV_KEY, RULE_NUM, SRC_VALUE, DEST_VALUE, NEXT_KEY,  IS_DEFAULT) Values ('62', '10', 'M2', '901', '',  '0');</v>
      </c>
      <c r="K339" t="str">
        <f t="shared" si="11"/>
        <v>Update UFMT_CONV_RULE set (SRC_VALUE, DEST_VALUE, NEXT_KEY,  IS_DEFAULT) = (SELECT 'M2', '901', '',  '0' FROM DUAL) where CONV_KEY = '62' AND RULE_NUM = '10';</v>
      </c>
    </row>
    <row r="340" spans="1:11" x14ac:dyDescent="0.35">
      <c r="A340">
        <v>62</v>
      </c>
      <c r="B340">
        <v>11</v>
      </c>
      <c r="C340" s="2" t="s">
        <v>1079</v>
      </c>
      <c r="D340" s="2" t="s">
        <v>1078</v>
      </c>
      <c r="F340">
        <v>0</v>
      </c>
      <c r="H340" t="str">
        <f>VLOOKUP(A340,UFMT_CONVERSION!$A:$E,3,FALSE)</f>
        <v>MobileBankiing Response code conversion</v>
      </c>
      <c r="I340" t="str">
        <f>VLOOKUP(A340,UFMT_CONVERSION!$A:$E,5,FALSE)</f>
        <v xml:space="preserve">CONV_TYPE_REPLACE </v>
      </c>
      <c r="J340" t="str">
        <f t="shared" si="10"/>
        <v>Insert into UFMT_CONV_RULE (CONV_KEY, RULE_NUM, SRC_VALUE, DEST_VALUE, NEXT_KEY,  IS_DEFAULT) Values ('62', '11', 'M3', '901', '',  '0');</v>
      </c>
      <c r="K340" t="str">
        <f t="shared" si="11"/>
        <v>Update UFMT_CONV_RULE set (SRC_VALUE, DEST_VALUE, NEXT_KEY,  IS_DEFAULT) = (SELECT 'M3', '901', '',  '0' FROM DUAL) where CONV_KEY = '62' AND RULE_NUM = '11';</v>
      </c>
    </row>
    <row r="341" spans="1:11" x14ac:dyDescent="0.35">
      <c r="A341">
        <v>62</v>
      </c>
      <c r="B341">
        <v>12</v>
      </c>
      <c r="C341" s="2" t="s">
        <v>1080</v>
      </c>
      <c r="D341" s="2" t="s">
        <v>1081</v>
      </c>
      <c r="F341">
        <v>0</v>
      </c>
      <c r="H341" t="str">
        <f>VLOOKUP(A341,UFMT_CONVERSION!$A:$E,3,FALSE)</f>
        <v>MobileBankiing Response code conversion</v>
      </c>
      <c r="I341" t="str">
        <f>VLOOKUP(A341,UFMT_CONVERSION!$A:$E,5,FALSE)</f>
        <v xml:space="preserve">CONV_TYPE_REPLACE </v>
      </c>
      <c r="J341" t="str">
        <f t="shared" si="10"/>
        <v>Insert into UFMT_CONV_RULE (CONV_KEY, RULE_NUM, SRC_VALUE, DEST_VALUE, NEXT_KEY,  IS_DEFAULT) Values ('62', '12', 'M4', '980', '',  '0');</v>
      </c>
      <c r="K341" t="str">
        <f t="shared" si="11"/>
        <v>Update UFMT_CONV_RULE set (SRC_VALUE, DEST_VALUE, NEXT_KEY,  IS_DEFAULT) = (SELECT 'M4', '980', '',  '0' FROM DUAL) where CONV_KEY = '62' AND RULE_NUM = '12';</v>
      </c>
    </row>
    <row r="342" spans="1:11" x14ac:dyDescent="0.35">
      <c r="A342">
        <v>62</v>
      </c>
      <c r="B342">
        <v>13</v>
      </c>
      <c r="C342" s="2" t="s">
        <v>1082</v>
      </c>
      <c r="D342" s="2" t="s">
        <v>1071</v>
      </c>
      <c r="F342">
        <v>0</v>
      </c>
      <c r="H342" t="str">
        <f>VLOOKUP(A342,UFMT_CONVERSION!$A:$E,3,FALSE)</f>
        <v>MobileBankiing Response code conversion</v>
      </c>
      <c r="I342" t="str">
        <f>VLOOKUP(A342,UFMT_CONVERSION!$A:$E,5,FALSE)</f>
        <v xml:space="preserve">CONV_TYPE_REPLACE </v>
      </c>
      <c r="J342" t="str">
        <f t="shared" si="10"/>
        <v>Insert into UFMT_CONV_RULE (CONV_KEY, RULE_NUM, SRC_VALUE, DEST_VALUE, NEXT_KEY,  IS_DEFAULT) Values ('62', '13', 'M5', '862', '',  '0');</v>
      </c>
      <c r="K342" t="str">
        <f t="shared" si="11"/>
        <v>Update UFMT_CONV_RULE set (SRC_VALUE, DEST_VALUE, NEXT_KEY,  IS_DEFAULT) = (SELECT 'M5', '862', '',  '0' FROM DUAL) where CONV_KEY = '62' AND RULE_NUM = '13';</v>
      </c>
    </row>
    <row r="343" spans="1:11" x14ac:dyDescent="0.35">
      <c r="A343">
        <v>62</v>
      </c>
      <c r="B343">
        <v>14</v>
      </c>
      <c r="C343" s="2" t="s">
        <v>1083</v>
      </c>
      <c r="D343" s="2" t="s">
        <v>1084</v>
      </c>
      <c r="F343">
        <v>0</v>
      </c>
      <c r="H343" t="str">
        <f>VLOOKUP(A343,UFMT_CONVERSION!$A:$E,3,FALSE)</f>
        <v>MobileBankiing Response code conversion</v>
      </c>
      <c r="I343" t="str">
        <f>VLOOKUP(A343,UFMT_CONVERSION!$A:$E,5,FALSE)</f>
        <v xml:space="preserve">CONV_TYPE_REPLACE </v>
      </c>
      <c r="J343" t="str">
        <f t="shared" si="10"/>
        <v>Insert into UFMT_CONV_RULE (CONV_KEY, RULE_NUM, SRC_VALUE, DEST_VALUE, NEXT_KEY,  IS_DEFAULT) Values ('62', '14', 'M6', '910', '',  '0');</v>
      </c>
      <c r="K343" t="str">
        <f t="shared" si="11"/>
        <v>Update UFMT_CONV_RULE set (SRC_VALUE, DEST_VALUE, NEXT_KEY,  IS_DEFAULT) = (SELECT 'M6', '910', '',  '0' FROM DUAL) where CONV_KEY = '62' AND RULE_NUM = '14';</v>
      </c>
    </row>
    <row r="344" spans="1:11" x14ac:dyDescent="0.35">
      <c r="A344">
        <v>62</v>
      </c>
      <c r="B344">
        <v>15</v>
      </c>
      <c r="C344" s="2" t="s">
        <v>1085</v>
      </c>
      <c r="D344" s="2" t="s">
        <v>1084</v>
      </c>
      <c r="F344">
        <v>0</v>
      </c>
      <c r="H344" t="str">
        <f>VLOOKUP(A344,UFMT_CONVERSION!$A:$E,3,FALSE)</f>
        <v>MobileBankiing Response code conversion</v>
      </c>
      <c r="I344" t="str">
        <f>VLOOKUP(A344,UFMT_CONVERSION!$A:$E,5,FALSE)</f>
        <v xml:space="preserve">CONV_TYPE_REPLACE </v>
      </c>
      <c r="J344" t="str">
        <f t="shared" si="10"/>
        <v>Insert into UFMT_CONV_RULE (CONV_KEY, RULE_NUM, SRC_VALUE, DEST_VALUE, NEXT_KEY,  IS_DEFAULT) Values ('62', '15', 'M7', '910', '',  '0');</v>
      </c>
      <c r="K344" t="str">
        <f t="shared" si="11"/>
        <v>Update UFMT_CONV_RULE set (SRC_VALUE, DEST_VALUE, NEXT_KEY,  IS_DEFAULT) = (SELECT 'M7', '910', '',  '0' FROM DUAL) where CONV_KEY = '62' AND RULE_NUM = '15';</v>
      </c>
    </row>
    <row r="345" spans="1:11" x14ac:dyDescent="0.35">
      <c r="A345">
        <v>63</v>
      </c>
      <c r="B345">
        <v>1</v>
      </c>
      <c r="C345" s="2" t="s">
        <v>1086</v>
      </c>
      <c r="D345" s="2" t="s">
        <v>162</v>
      </c>
      <c r="F345">
        <v>0</v>
      </c>
      <c r="H345" t="str">
        <f>VLOOKUP(A345,UFMT_CONVERSION!$A:$E,3,FALSE)</f>
        <v>SVT_NTWM_MSGTYPE to F70 (for NBC)</v>
      </c>
      <c r="I345" t="str">
        <f>VLOOKUP(A345,UFMT_CONVERSION!$A:$E,5,FALSE)</f>
        <v xml:space="preserve">CONV_TYPE_REPLACE </v>
      </c>
      <c r="J345" t="str">
        <f t="shared" si="10"/>
        <v>Insert into UFMT_CONV_RULE (CONV_KEY, RULE_NUM, SRC_VALUE, DEST_VALUE, NEXT_KEY,  IS_DEFAULT) Values ('63', '1', '270', '301', '',  '0');</v>
      </c>
      <c r="K345" t="str">
        <f t="shared" si="11"/>
        <v>Update UFMT_CONV_RULE set (SRC_VALUE, DEST_VALUE, NEXT_KEY,  IS_DEFAULT) = (SELECT '270', '301', '',  '0' FROM DUAL) where CONV_KEY = '63' AND RULE_NUM = '1';</v>
      </c>
    </row>
    <row r="346" spans="1:11" x14ac:dyDescent="0.35">
      <c r="A346">
        <v>63</v>
      </c>
      <c r="B346">
        <v>2</v>
      </c>
      <c r="C346" s="2" t="s">
        <v>823</v>
      </c>
      <c r="D346" s="2" t="s">
        <v>1087</v>
      </c>
      <c r="F346">
        <v>0</v>
      </c>
      <c r="H346" t="str">
        <f>VLOOKUP(A346,UFMT_CONVERSION!$A:$E,3,FALSE)</f>
        <v>SVT_NTWM_MSGTYPE to F70 (for NBC)</v>
      </c>
      <c r="I346" t="str">
        <f>VLOOKUP(A346,UFMT_CONVERSION!$A:$E,5,FALSE)</f>
        <v xml:space="preserve">CONV_TYPE_REPLACE </v>
      </c>
      <c r="J346" t="str">
        <f t="shared" si="10"/>
        <v>Insert into UFMT_CONV_RULE (CONV_KEY, RULE_NUM, SRC_VALUE, DEST_VALUE, NEXT_KEY,  IS_DEFAULT) Values ('63', '2', '61', '001', '',  '0');</v>
      </c>
      <c r="K346" t="str">
        <f t="shared" si="11"/>
        <v>Update UFMT_CONV_RULE set (SRC_VALUE, DEST_VALUE, NEXT_KEY,  IS_DEFAULT) = (SELECT '61', '001', '',  '0' FROM DUAL) where CONV_KEY = '63' AND RULE_NUM = '2';</v>
      </c>
    </row>
    <row r="347" spans="1:11" x14ac:dyDescent="0.35">
      <c r="A347">
        <v>63</v>
      </c>
      <c r="B347">
        <v>3</v>
      </c>
      <c r="C347" s="2" t="s">
        <v>1088</v>
      </c>
      <c r="D347" s="2" t="s">
        <v>1089</v>
      </c>
      <c r="F347">
        <v>0</v>
      </c>
      <c r="H347" t="str">
        <f>VLOOKUP(A347,UFMT_CONVERSION!$A:$E,3,FALSE)</f>
        <v>SVT_NTWM_MSGTYPE to F70 (for NBC)</v>
      </c>
      <c r="I347" t="str">
        <f>VLOOKUP(A347,UFMT_CONVERSION!$A:$E,5,FALSE)</f>
        <v xml:space="preserve">CONV_TYPE_REPLACE </v>
      </c>
      <c r="J347" t="str">
        <f t="shared" si="10"/>
        <v>Insert into UFMT_CONV_RULE (CONV_KEY, RULE_NUM, SRC_VALUE, DEST_VALUE, NEXT_KEY,  IS_DEFAULT) Values ('63', '3', '62', '002', '',  '0');</v>
      </c>
    </row>
    <row r="348" spans="1:11" x14ac:dyDescent="0.35">
      <c r="A348">
        <v>63</v>
      </c>
      <c r="B348">
        <v>4</v>
      </c>
      <c r="C348" s="2" t="s">
        <v>485</v>
      </c>
      <c r="D348" s="2" t="s">
        <v>417</v>
      </c>
      <c r="F348">
        <v>0</v>
      </c>
      <c r="H348" t="str">
        <f>VLOOKUP(A348,UFMT_CONVERSION!$A:$E,3,FALSE)</f>
        <v>SVT_NTWM_MSGTYPE to F70 (for NBC)</v>
      </c>
      <c r="I348" t="str">
        <f>VLOOKUP(A348,UFMT_CONVERSION!$A:$E,5,FALSE)</f>
        <v xml:space="preserve">CONV_TYPE_REPLACE </v>
      </c>
      <c r="J348" t="str">
        <f t="shared" si="10"/>
        <v>Insert into UFMT_CONV_RULE (CONV_KEY, RULE_NUM, SRC_VALUE, DEST_VALUE, NEXT_KEY,  IS_DEFAULT) Values ('63', '4', '162', '161', '',  '0');</v>
      </c>
    </row>
    <row r="349" spans="1:11" x14ac:dyDescent="0.35">
      <c r="A349">
        <v>64</v>
      </c>
      <c r="B349">
        <v>1</v>
      </c>
      <c r="C349" s="2" t="s">
        <v>162</v>
      </c>
      <c r="D349" s="2" t="s">
        <v>1086</v>
      </c>
      <c r="F349">
        <v>0</v>
      </c>
      <c r="H349" t="str">
        <f>VLOOKUP(A349,UFMT_CONVERSION!$A:$E,3,FALSE)</f>
        <v>iBSM F70 -&gt; trans_type</v>
      </c>
      <c r="I349" t="str">
        <f>VLOOKUP(A349,UFMT_CONVERSION!$A:$E,5,FALSE)</f>
        <v xml:space="preserve">CONV_TYPE_REPLACE </v>
      </c>
      <c r="J349" t="str">
        <f t="shared" si="10"/>
        <v>Insert into UFMT_CONV_RULE (CONV_KEY, RULE_NUM, SRC_VALUE, DEST_VALUE, NEXT_KEY,  IS_DEFAULT) Values ('64', '1', '301', '270', '',  '0');</v>
      </c>
      <c r="K349" t="str">
        <f t="shared" ref="K349:K412" si="12">"Update UFMT_CONV_RULE set (SRC_VALUE, DEST_VALUE, NEXT_KEY,  IS_DEFAULT) = (SELECT '"&amp;C349&amp;"', '"&amp;D349&amp;"', '"&amp;E349&amp;"',  '"&amp;F349&amp;"' FROM DUAL) where CONV_KEY = '"&amp;A349&amp;"' AND RULE_NUM = '"&amp;B349&amp;"';"</f>
        <v>Update UFMT_CONV_RULE set (SRC_VALUE, DEST_VALUE, NEXT_KEY,  IS_DEFAULT) = (SELECT '301', '270', '',  '0' FROM DUAL) where CONV_KEY = '64' AND RULE_NUM = '1';</v>
      </c>
    </row>
    <row r="350" spans="1:11" x14ac:dyDescent="0.35">
      <c r="A350">
        <v>64</v>
      </c>
      <c r="B350">
        <v>2</v>
      </c>
      <c r="C350" s="2" t="s">
        <v>12</v>
      </c>
      <c r="D350" s="2" t="s">
        <v>1090</v>
      </c>
      <c r="F350">
        <v>0</v>
      </c>
      <c r="H350" t="str">
        <f>VLOOKUP(A350,UFMT_CONVERSION!$A:$E,3,FALSE)</f>
        <v>iBSM F70 -&gt; trans_type</v>
      </c>
      <c r="I350" t="str">
        <f>VLOOKUP(A350,UFMT_CONVERSION!$A:$E,5,FALSE)</f>
        <v xml:space="preserve">CONV_TYPE_REPLACE </v>
      </c>
      <c r="J350" t="str">
        <f t="shared" si="10"/>
        <v>Insert into UFMT_CONV_RULE (CONV_KEY, RULE_NUM, SRC_VALUE, DEST_VALUE, NEXT_KEY,  IS_DEFAULT) Values ('64', '2', '1', '1011', '',  '0');</v>
      </c>
      <c r="K350" t="str">
        <f t="shared" si="12"/>
        <v>Update UFMT_CONV_RULE set (SRC_VALUE, DEST_VALUE, NEXT_KEY,  IS_DEFAULT) = (SELECT '1', '1011', '',  '0' FROM DUAL) where CONV_KEY = '64' AND RULE_NUM = '2';</v>
      </c>
    </row>
    <row r="351" spans="1:11" x14ac:dyDescent="0.35">
      <c r="A351">
        <v>64</v>
      </c>
      <c r="B351">
        <v>3</v>
      </c>
      <c r="C351" s="2" t="s">
        <v>61</v>
      </c>
      <c r="D351" s="2" t="s">
        <v>1091</v>
      </c>
      <c r="F351">
        <v>0</v>
      </c>
      <c r="H351" t="str">
        <f>VLOOKUP(A351,UFMT_CONVERSION!$A:$E,3,FALSE)</f>
        <v>iBSM F70 -&gt; trans_type</v>
      </c>
      <c r="I351" t="str">
        <f>VLOOKUP(A351,UFMT_CONVERSION!$A:$E,5,FALSE)</f>
        <v xml:space="preserve">CONV_TYPE_REPLACE </v>
      </c>
      <c r="J351" t="str">
        <f t="shared" si="10"/>
        <v>Insert into UFMT_CONV_RULE (CONV_KEY, RULE_NUM, SRC_VALUE, DEST_VALUE, NEXT_KEY,  IS_DEFAULT) Values ('64', '3', '2', '1017', '',  '0');</v>
      </c>
      <c r="K351" t="str">
        <f t="shared" si="12"/>
        <v>Update UFMT_CONV_RULE set (SRC_VALUE, DEST_VALUE, NEXT_KEY,  IS_DEFAULT) = (SELECT '2', '1017', '',  '0' FROM DUAL) where CONV_KEY = '64' AND RULE_NUM = '3';</v>
      </c>
    </row>
    <row r="352" spans="1:11" x14ac:dyDescent="0.35">
      <c r="A352">
        <v>64</v>
      </c>
      <c r="B352">
        <v>4</v>
      </c>
      <c r="C352" s="2" t="s">
        <v>417</v>
      </c>
      <c r="D352" s="2" t="s">
        <v>1092</v>
      </c>
      <c r="F352">
        <v>0</v>
      </c>
      <c r="H352" t="str">
        <f>VLOOKUP(A352,UFMT_CONVERSION!$A:$E,3,FALSE)</f>
        <v>iBSM F70 -&gt; trans_type</v>
      </c>
      <c r="I352" t="str">
        <f>VLOOKUP(A352,UFMT_CONVERSION!$A:$E,5,FALSE)</f>
        <v xml:space="preserve">CONV_TYPE_REPLACE </v>
      </c>
      <c r="J352" t="str">
        <f t="shared" si="10"/>
        <v>Insert into UFMT_CONV_RULE (CONV_KEY, RULE_NUM, SRC_VALUE, DEST_VALUE, NEXT_KEY,  IS_DEFAULT) Values ('64', '4', '161', '1071', '',  '0');</v>
      </c>
      <c r="K352" t="str">
        <f t="shared" si="12"/>
        <v>Update UFMT_CONV_RULE set (SRC_VALUE, DEST_VALUE, NEXT_KEY,  IS_DEFAULT) = (SELECT '161', '1071', '',  '0' FROM DUAL) where CONV_KEY = '64' AND RULE_NUM = '4';</v>
      </c>
    </row>
    <row r="353" spans="1:11" x14ac:dyDescent="0.35">
      <c r="A353">
        <v>65</v>
      </c>
      <c r="B353">
        <v>0</v>
      </c>
      <c r="C353" s="2"/>
      <c r="D353" s="2" t="s">
        <v>763</v>
      </c>
      <c r="F353">
        <v>1</v>
      </c>
      <c r="H353" t="str">
        <f>VLOOKUP(A353,UFMT_CONVERSION!$A:$E,3,FALSE)</f>
        <v>iBSM SV RESP -&gt; F39</v>
      </c>
      <c r="I353" t="str">
        <f>VLOOKUP(A353,UFMT_CONVERSION!$A:$E,5,FALSE)</f>
        <v xml:space="preserve">CONV_TYPE_REPLACE </v>
      </c>
      <c r="J353" t="str">
        <f t="shared" si="10"/>
        <v>Insert into UFMT_CONV_RULE (CONV_KEY, RULE_NUM, SRC_VALUE, DEST_VALUE, NEXT_KEY,  IS_DEFAULT) Values ('65', '0', '', '30', '',  '1');</v>
      </c>
      <c r="K353" t="str">
        <f t="shared" si="12"/>
        <v>Update UFMT_CONV_RULE set (SRC_VALUE, DEST_VALUE, NEXT_KEY,  IS_DEFAULT) = (SELECT '', '30', '',  '1' FROM DUAL) where CONV_KEY = '65' AND RULE_NUM = '0';</v>
      </c>
    </row>
    <row r="354" spans="1:11" x14ac:dyDescent="0.35">
      <c r="A354">
        <v>65</v>
      </c>
      <c r="B354">
        <v>1</v>
      </c>
      <c r="C354" s="2" t="s">
        <v>774</v>
      </c>
      <c r="D354" s="2" t="s">
        <v>132</v>
      </c>
      <c r="F354">
        <v>0</v>
      </c>
      <c r="H354" t="str">
        <f>VLOOKUP(A354,UFMT_CONVERSION!$A:$E,3,FALSE)</f>
        <v>iBSM SV RESP -&gt; F39</v>
      </c>
      <c r="I354" t="str">
        <f>VLOOKUP(A354,UFMT_CONVERSION!$A:$E,5,FALSE)</f>
        <v xml:space="preserve">CONV_TYPE_REPLACE </v>
      </c>
      <c r="J354" t="str">
        <f t="shared" si="10"/>
        <v>Insert into UFMT_CONV_RULE (CONV_KEY, RULE_NUM, SRC_VALUE, DEST_VALUE, NEXT_KEY,  IS_DEFAULT) Values ('65', '1', '-1', '00', '',  '0');</v>
      </c>
      <c r="K354" t="str">
        <f t="shared" si="12"/>
        <v>Update UFMT_CONV_RULE set (SRC_VALUE, DEST_VALUE, NEXT_KEY,  IS_DEFAULT) = (SELECT '-1', '00', '',  '0' FROM DUAL) where CONV_KEY = '65' AND RULE_NUM = '1';</v>
      </c>
    </row>
    <row r="355" spans="1:11" x14ac:dyDescent="0.35">
      <c r="A355">
        <v>65</v>
      </c>
      <c r="B355">
        <v>2</v>
      </c>
      <c r="C355" s="2" t="s">
        <v>1076</v>
      </c>
      <c r="D355" s="2" t="s">
        <v>384</v>
      </c>
      <c r="F355">
        <v>0</v>
      </c>
      <c r="H355" t="str">
        <f>VLOOKUP(A355,UFMT_CONVERSION!$A:$E,3,FALSE)</f>
        <v>iBSM SV RESP -&gt; F39</v>
      </c>
      <c r="I355" t="str">
        <f>VLOOKUP(A355,UFMT_CONVERSION!$A:$E,5,FALSE)</f>
        <v xml:space="preserve">CONV_TYPE_REPLACE </v>
      </c>
      <c r="J355" t="str">
        <f t="shared" si="10"/>
        <v>Insert into UFMT_CONV_RULE (CONV_KEY, RULE_NUM, SRC_VALUE, DEST_VALUE, NEXT_KEY,  IS_DEFAULT) Values ('65', '2', '909', '14', '',  '0');</v>
      </c>
      <c r="K355" t="str">
        <f t="shared" si="12"/>
        <v>Update UFMT_CONV_RULE set (SRC_VALUE, DEST_VALUE, NEXT_KEY,  IS_DEFAULT) = (SELECT '909', '14', '',  '0' FROM DUAL) where CONV_KEY = '65' AND RULE_NUM = '2';</v>
      </c>
    </row>
    <row r="356" spans="1:11" x14ac:dyDescent="0.35">
      <c r="A356">
        <v>65</v>
      </c>
      <c r="B356">
        <v>3</v>
      </c>
      <c r="C356" s="2" t="s">
        <v>1093</v>
      </c>
      <c r="D356" s="2" t="s">
        <v>1094</v>
      </c>
      <c r="F356">
        <v>0</v>
      </c>
      <c r="H356" t="str">
        <f>VLOOKUP(A356,UFMT_CONVERSION!$A:$E,3,FALSE)</f>
        <v>iBSM SV RESP -&gt; F39</v>
      </c>
      <c r="I356" t="str">
        <f>VLOOKUP(A356,UFMT_CONVERSION!$A:$E,5,FALSE)</f>
        <v xml:space="preserve">CONV_TYPE_REPLACE </v>
      </c>
      <c r="J356" t="str">
        <f t="shared" si="10"/>
        <v>Insert into UFMT_CONV_RULE (CONV_KEY, RULE_NUM, SRC_VALUE, DEST_VALUE, NEXT_KEY,  IS_DEFAULT) Values ('65', '3', '936', '41', '',  '0');</v>
      </c>
      <c r="K356" t="str">
        <f t="shared" si="12"/>
        <v>Update UFMT_CONV_RULE set (SRC_VALUE, DEST_VALUE, NEXT_KEY,  IS_DEFAULT) = (SELECT '936', '41', '',  '0' FROM DUAL) where CONV_KEY = '65' AND RULE_NUM = '3';</v>
      </c>
    </row>
    <row r="357" spans="1:11" x14ac:dyDescent="0.35">
      <c r="A357">
        <v>65</v>
      </c>
      <c r="B357">
        <v>4</v>
      </c>
      <c r="C357" s="2" t="s">
        <v>1095</v>
      </c>
      <c r="D357" s="2" t="s">
        <v>1096</v>
      </c>
      <c r="F357">
        <v>0</v>
      </c>
      <c r="H357" t="str">
        <f>VLOOKUP(A357,UFMT_CONVERSION!$A:$E,3,FALSE)</f>
        <v>iBSM SV RESP -&gt; F39</v>
      </c>
      <c r="I357" t="str">
        <f>VLOOKUP(A357,UFMT_CONVERSION!$A:$E,5,FALSE)</f>
        <v xml:space="preserve">CONV_TYPE_REPLACE </v>
      </c>
      <c r="J357" t="str">
        <f t="shared" si="10"/>
        <v>Insert into UFMT_CONV_RULE (CONV_KEY, RULE_NUM, SRC_VALUE, DEST_VALUE, NEXT_KEY,  IS_DEFAULT) Values ('65', '4', '847', '43', '',  '0');</v>
      </c>
      <c r="K357" t="str">
        <f t="shared" si="12"/>
        <v>Update UFMT_CONV_RULE set (SRC_VALUE, DEST_VALUE, NEXT_KEY,  IS_DEFAULT) = (SELECT '847', '43', '',  '0' FROM DUAL) where CONV_KEY = '65' AND RULE_NUM = '4';</v>
      </c>
    </row>
    <row r="358" spans="1:11" x14ac:dyDescent="0.35">
      <c r="A358">
        <v>65</v>
      </c>
      <c r="B358">
        <v>5</v>
      </c>
      <c r="C358" s="2" t="s">
        <v>1097</v>
      </c>
      <c r="D358" s="2" t="s">
        <v>75</v>
      </c>
      <c r="F358">
        <v>0</v>
      </c>
      <c r="H358" t="str">
        <f>VLOOKUP(A358,UFMT_CONVERSION!$A:$E,3,FALSE)</f>
        <v>iBSM SV RESP -&gt; F39</v>
      </c>
      <c r="I358" t="str">
        <f>VLOOKUP(A358,UFMT_CONVERSION!$A:$E,5,FALSE)</f>
        <v xml:space="preserve">CONV_TYPE_REPLACE </v>
      </c>
      <c r="J358" t="str">
        <f t="shared" si="10"/>
        <v>Insert into UFMT_CONV_RULE (CONV_KEY, RULE_NUM, SRC_VALUE, DEST_VALUE, NEXT_KEY,  IS_DEFAULT) Values ('65', '5', '861', '54', '',  '0');</v>
      </c>
      <c r="K358" t="str">
        <f t="shared" si="12"/>
        <v>Update UFMT_CONV_RULE set (SRC_VALUE, DEST_VALUE, NEXT_KEY,  IS_DEFAULT) = (SELECT '861', '54', '',  '0' FROM DUAL) where CONV_KEY = '65' AND RULE_NUM = '5';</v>
      </c>
    </row>
    <row r="359" spans="1:11" x14ac:dyDescent="0.35">
      <c r="A359">
        <v>65</v>
      </c>
      <c r="B359">
        <v>6</v>
      </c>
      <c r="C359" s="2" t="s">
        <v>1098</v>
      </c>
      <c r="D359" s="2" t="s">
        <v>75</v>
      </c>
      <c r="F359">
        <v>0</v>
      </c>
      <c r="H359" t="str">
        <f>VLOOKUP(A359,UFMT_CONVERSION!$A:$E,3,FALSE)</f>
        <v>iBSM SV RESP -&gt; F39</v>
      </c>
      <c r="I359" t="str">
        <f>VLOOKUP(A359,UFMT_CONVERSION!$A:$E,5,FALSE)</f>
        <v xml:space="preserve">CONV_TYPE_REPLACE </v>
      </c>
      <c r="J359" t="str">
        <f t="shared" si="10"/>
        <v>Insert into UFMT_CONV_RULE (CONV_KEY, RULE_NUM, SRC_VALUE, DEST_VALUE, NEXT_KEY,  IS_DEFAULT) Values ('65', '6', '906', '54', '',  '0');</v>
      </c>
      <c r="K359" t="str">
        <f t="shared" si="12"/>
        <v>Update UFMT_CONV_RULE set (SRC_VALUE, DEST_VALUE, NEXT_KEY,  IS_DEFAULT) = (SELECT '906', '54', '',  '0' FROM DUAL) where CONV_KEY = '65' AND RULE_NUM = '6';</v>
      </c>
    </row>
    <row r="360" spans="1:11" x14ac:dyDescent="0.35">
      <c r="A360">
        <v>65</v>
      </c>
      <c r="B360">
        <v>7</v>
      </c>
      <c r="C360" s="2" t="s">
        <v>1099</v>
      </c>
      <c r="D360" s="2" t="s">
        <v>392</v>
      </c>
      <c r="F360">
        <v>0</v>
      </c>
      <c r="H360" t="str">
        <f>VLOOKUP(A360,UFMT_CONVERSION!$A:$E,3,FALSE)</f>
        <v>iBSM SV RESP -&gt; F39</v>
      </c>
      <c r="I360" t="str">
        <f>VLOOKUP(A360,UFMT_CONVERSION!$A:$E,5,FALSE)</f>
        <v xml:space="preserve">CONV_TYPE_REPLACE </v>
      </c>
      <c r="J360" t="str">
        <f t="shared" si="10"/>
        <v>Insert into UFMT_CONV_RULE (CONV_KEY, RULE_NUM, SRC_VALUE, DEST_VALUE, NEXT_KEY,  IS_DEFAULT) Values ('65', '7', '828', '15', '',  '0');</v>
      </c>
      <c r="K360" t="str">
        <f t="shared" si="12"/>
        <v>Update UFMT_CONV_RULE set (SRC_VALUE, DEST_VALUE, NEXT_KEY,  IS_DEFAULT) = (SELECT '828', '15', '',  '0' FROM DUAL) where CONV_KEY = '65' AND RULE_NUM = '7';</v>
      </c>
    </row>
    <row r="361" spans="1:11" x14ac:dyDescent="0.35">
      <c r="A361">
        <v>65</v>
      </c>
      <c r="B361">
        <v>8</v>
      </c>
      <c r="C361" s="2" t="s">
        <v>1078</v>
      </c>
      <c r="D361" s="2" t="s">
        <v>77</v>
      </c>
      <c r="F361">
        <v>0</v>
      </c>
      <c r="H361" t="str">
        <f>VLOOKUP(A361,UFMT_CONVERSION!$A:$E,3,FALSE)</f>
        <v>iBSM SV RESP -&gt; F39</v>
      </c>
      <c r="I361" t="str">
        <f>VLOOKUP(A361,UFMT_CONVERSION!$A:$E,5,FALSE)</f>
        <v xml:space="preserve">CONV_TYPE_REPLACE </v>
      </c>
      <c r="J361" t="str">
        <f t="shared" si="10"/>
        <v>Insert into UFMT_CONV_RULE (CONV_KEY, RULE_NUM, SRC_VALUE, DEST_VALUE, NEXT_KEY,  IS_DEFAULT) Values ('65', '8', '901', '55', '',  '0');</v>
      </c>
      <c r="K361" t="str">
        <f t="shared" si="12"/>
        <v>Update UFMT_CONV_RULE set (SRC_VALUE, DEST_VALUE, NEXT_KEY,  IS_DEFAULT) = (SELECT '901', '55', '',  '0' FROM DUAL) where CONV_KEY = '65' AND RULE_NUM = '8';</v>
      </c>
    </row>
    <row r="362" spans="1:11" x14ac:dyDescent="0.35">
      <c r="A362">
        <v>65</v>
      </c>
      <c r="B362">
        <v>9</v>
      </c>
      <c r="C362" s="2" t="s">
        <v>1100</v>
      </c>
      <c r="D362" s="2" t="s">
        <v>823</v>
      </c>
      <c r="F362">
        <v>0</v>
      </c>
      <c r="H362" t="str">
        <f>VLOOKUP(A362,UFMT_CONVERSION!$A:$E,3,FALSE)</f>
        <v>iBSM SV RESP -&gt; F39</v>
      </c>
      <c r="I362" t="str">
        <f>VLOOKUP(A362,UFMT_CONVERSION!$A:$E,5,FALSE)</f>
        <v xml:space="preserve">CONV_TYPE_REPLACE </v>
      </c>
      <c r="J362" t="str">
        <f t="shared" si="10"/>
        <v>Insert into UFMT_CONV_RULE (CONV_KEY, RULE_NUM, SRC_VALUE, DEST_VALUE, NEXT_KEY,  IS_DEFAULT) Values ('65', '9', '917', '61', '',  '0');</v>
      </c>
      <c r="K362" t="str">
        <f t="shared" si="12"/>
        <v>Update UFMT_CONV_RULE set (SRC_VALUE, DEST_VALUE, NEXT_KEY,  IS_DEFAULT) = (SELECT '917', '61', '',  '0' FROM DUAL) where CONV_KEY = '65' AND RULE_NUM = '9';</v>
      </c>
    </row>
    <row r="363" spans="1:11" x14ac:dyDescent="0.35">
      <c r="A363">
        <v>65</v>
      </c>
      <c r="B363">
        <v>10</v>
      </c>
      <c r="C363" s="2" t="s">
        <v>1101</v>
      </c>
      <c r="D363" s="2" t="s">
        <v>823</v>
      </c>
      <c r="F363">
        <v>0</v>
      </c>
      <c r="H363" t="str">
        <f>VLOOKUP(A363,UFMT_CONVERSION!$A:$E,3,FALSE)</f>
        <v>iBSM SV RESP -&gt; F39</v>
      </c>
      <c r="I363" t="str">
        <f>VLOOKUP(A363,UFMT_CONVERSION!$A:$E,5,FALSE)</f>
        <v xml:space="preserve">CONV_TYPE_REPLACE </v>
      </c>
      <c r="J363" t="str">
        <f t="shared" si="10"/>
        <v>Insert into UFMT_CONV_RULE (CONV_KEY, RULE_NUM, SRC_VALUE, DEST_VALUE, NEXT_KEY,  IS_DEFAULT) Values ('65', '10', '817', '61', '',  '0');</v>
      </c>
      <c r="K363" t="str">
        <f t="shared" si="12"/>
        <v>Update UFMT_CONV_RULE set (SRC_VALUE, DEST_VALUE, NEXT_KEY,  IS_DEFAULT) = (SELECT '817', '61', '',  '0' FROM DUAL) where CONV_KEY = '65' AND RULE_NUM = '10';</v>
      </c>
    </row>
    <row r="364" spans="1:11" x14ac:dyDescent="0.35">
      <c r="A364">
        <v>65</v>
      </c>
      <c r="B364">
        <v>11</v>
      </c>
      <c r="C364" s="2" t="s">
        <v>822</v>
      </c>
      <c r="D364" s="2" t="s">
        <v>1088</v>
      </c>
      <c r="F364">
        <v>0</v>
      </c>
      <c r="H364" t="str">
        <f>VLOOKUP(A364,UFMT_CONVERSION!$A:$E,3,FALSE)</f>
        <v>iBSM SV RESP -&gt; F39</v>
      </c>
      <c r="I364" t="str">
        <f>VLOOKUP(A364,UFMT_CONVERSION!$A:$E,5,FALSE)</f>
        <v xml:space="preserve">CONV_TYPE_REPLACE </v>
      </c>
      <c r="J364" t="str">
        <f t="shared" si="10"/>
        <v>Insert into UFMT_CONV_RULE (CONV_KEY, RULE_NUM, SRC_VALUE, DEST_VALUE, NEXT_KEY,  IS_DEFAULT) Values ('65', '11', '804', '62', '',  '0');</v>
      </c>
      <c r="K364" t="str">
        <f t="shared" si="12"/>
        <v>Update UFMT_CONV_RULE set (SRC_VALUE, DEST_VALUE, NEXT_KEY,  IS_DEFAULT) = (SELECT '804', '62', '',  '0' FROM DUAL) where CONV_KEY = '65' AND RULE_NUM = '11';</v>
      </c>
    </row>
    <row r="365" spans="1:11" x14ac:dyDescent="0.35">
      <c r="A365">
        <v>65</v>
      </c>
      <c r="B365">
        <v>12</v>
      </c>
      <c r="C365" s="2" t="s">
        <v>825</v>
      </c>
      <c r="D365" s="2" t="s">
        <v>111</v>
      </c>
      <c r="F365">
        <v>0</v>
      </c>
      <c r="H365" t="str">
        <f>VLOOKUP(A365,UFMT_CONVERSION!$A:$E,3,FALSE)</f>
        <v>iBSM SV RESP -&gt; F39</v>
      </c>
      <c r="I365" t="str">
        <f>VLOOKUP(A365,UFMT_CONVERSION!$A:$E,5,FALSE)</f>
        <v xml:space="preserve">CONV_TYPE_REPLACE </v>
      </c>
      <c r="J365" t="str">
        <f t="shared" si="10"/>
        <v>Insert into UFMT_CONV_RULE (CONV_KEY, RULE_NUM, SRC_VALUE, DEST_VALUE, NEXT_KEY,  IS_DEFAULT) Values ('65', '12', '814', '65', '',  '0');</v>
      </c>
      <c r="K365" t="str">
        <f t="shared" si="12"/>
        <v>Update UFMT_CONV_RULE set (SRC_VALUE, DEST_VALUE, NEXT_KEY,  IS_DEFAULT) = (SELECT '814', '65', '',  '0' FROM DUAL) where CONV_KEY = '65' AND RULE_NUM = '12';</v>
      </c>
    </row>
    <row r="366" spans="1:11" x14ac:dyDescent="0.35">
      <c r="A366">
        <v>65</v>
      </c>
      <c r="B366">
        <v>13</v>
      </c>
      <c r="C366" s="2" t="s">
        <v>1102</v>
      </c>
      <c r="D366" s="2" t="s">
        <v>38</v>
      </c>
      <c r="F366">
        <v>0</v>
      </c>
      <c r="H366" t="str">
        <f>VLOOKUP(A366,UFMT_CONVERSION!$A:$E,3,FALSE)</f>
        <v>iBSM SV RESP -&gt; F39</v>
      </c>
      <c r="I366" t="str">
        <f>VLOOKUP(A366,UFMT_CONVERSION!$A:$E,5,FALSE)</f>
        <v xml:space="preserve">CONV_TYPE_REPLACE </v>
      </c>
      <c r="J366" t="str">
        <f t="shared" si="10"/>
        <v>Insert into UFMT_CONV_RULE (CONV_KEY, RULE_NUM, SRC_VALUE, DEST_VALUE, NEXT_KEY,  IS_DEFAULT) Values ('65', '13', '904', '75', '',  '0');</v>
      </c>
      <c r="K366" t="str">
        <f t="shared" si="12"/>
        <v>Update UFMT_CONV_RULE set (SRC_VALUE, DEST_VALUE, NEXT_KEY,  IS_DEFAULT) = (SELECT '904', '75', '',  '0' FROM DUAL) where CONV_KEY = '65' AND RULE_NUM = '13';</v>
      </c>
    </row>
    <row r="367" spans="1:11" x14ac:dyDescent="0.35">
      <c r="A367">
        <v>65</v>
      </c>
      <c r="B367">
        <v>14</v>
      </c>
      <c r="C367" s="2" t="s">
        <v>1103</v>
      </c>
      <c r="D367" s="2" t="s">
        <v>75</v>
      </c>
      <c r="F367">
        <v>0</v>
      </c>
      <c r="H367" t="str">
        <f>VLOOKUP(A367,UFMT_CONVERSION!$A:$E,3,FALSE)</f>
        <v>iBSM SV RESP -&gt; F39</v>
      </c>
      <c r="I367" t="str">
        <f>VLOOKUP(A367,UFMT_CONVERSION!$A:$E,5,FALSE)</f>
        <v xml:space="preserve">CONV_TYPE_REPLACE </v>
      </c>
      <c r="J367" t="str">
        <f t="shared" si="10"/>
        <v>Insert into UFMT_CONV_RULE (CONV_KEY, RULE_NUM, SRC_VALUE, DEST_VALUE, NEXT_KEY,  IS_DEFAULT) Values ('65', '14', '819', '54', '',  '0');</v>
      </c>
      <c r="K367" t="str">
        <f t="shared" si="12"/>
        <v>Update UFMT_CONV_RULE set (SRC_VALUE, DEST_VALUE, NEXT_KEY,  IS_DEFAULT) = (SELECT '819', '54', '',  '0' FROM DUAL) where CONV_KEY = '65' AND RULE_NUM = '14';</v>
      </c>
    </row>
    <row r="368" spans="1:11" x14ac:dyDescent="0.35">
      <c r="A368">
        <v>65</v>
      </c>
      <c r="B368">
        <v>15</v>
      </c>
      <c r="C368" t="s">
        <v>777</v>
      </c>
      <c r="D368" s="2" t="s">
        <v>243</v>
      </c>
      <c r="F368">
        <v>0</v>
      </c>
      <c r="H368" t="str">
        <f>VLOOKUP(A368,UFMT_CONVERSION!$A:$E,3,FALSE)</f>
        <v>iBSM SV RESP -&gt; F39</v>
      </c>
      <c r="I368" t="str">
        <f>VLOOKUP(A368,UFMT_CONVERSION!$A:$E,5,FALSE)</f>
        <v xml:space="preserve">CONV_TYPE_REPLACE </v>
      </c>
      <c r="J368" t="str">
        <f t="shared" si="10"/>
        <v>Insert into UFMT_CONV_RULE (CONV_KEY, RULE_NUM, SRC_VALUE, DEST_VALUE, NEXT_KEY,  IS_DEFAULT) Values ('65', '15', '915', '51', '',  '0');</v>
      </c>
      <c r="K368" t="str">
        <f t="shared" si="12"/>
        <v>Update UFMT_CONV_RULE set (SRC_VALUE, DEST_VALUE, NEXT_KEY,  IS_DEFAULT) = (SELECT '915', '51', '',  '0' FROM DUAL) where CONV_KEY = '65' AND RULE_NUM = '15';</v>
      </c>
    </row>
    <row r="369" spans="1:11" x14ac:dyDescent="0.35">
      <c r="A369">
        <v>67</v>
      </c>
      <c r="B369">
        <v>1</v>
      </c>
      <c r="D369" s="2" t="s">
        <v>1104</v>
      </c>
      <c r="E369">
        <v>68</v>
      </c>
      <c r="F369">
        <v>1</v>
      </c>
      <c r="H369" t="str">
        <f>VLOOKUP(A369,UFMT_CONVERSION!$A:$E,3,FALSE)</f>
        <v>From F7 (MMDDhhmmss) to date (YYYYMMDD)</v>
      </c>
      <c r="I369" t="str">
        <f>VLOOKUP(A369,UFMT_CONVERSION!$A:$E,5,FALSE)</f>
        <v xml:space="preserve">CONV_TYPE_ARITHMETIC </v>
      </c>
      <c r="J369" t="str">
        <f t="shared" si="10"/>
        <v>Insert into UFMT_CONV_RULE (CONV_KEY, RULE_NUM, SRC_VALUE, DEST_VALUE, NEXT_KEY,  IS_DEFAULT) Values ('67', '1', '', '{-1}/1000000', '68',  '1');</v>
      </c>
      <c r="K369" t="str">
        <f t="shared" si="12"/>
        <v>Update UFMT_CONV_RULE set (SRC_VALUE, DEST_VALUE, NEXT_KEY,  IS_DEFAULT) = (SELECT '', '{-1}/1000000', '68',  '1' FROM DUAL) where CONV_KEY = '67' AND RULE_NUM = '1';</v>
      </c>
    </row>
    <row r="370" spans="1:11" x14ac:dyDescent="0.35">
      <c r="A370">
        <v>68</v>
      </c>
      <c r="B370">
        <v>1</v>
      </c>
      <c r="D370" s="2" t="s">
        <v>12</v>
      </c>
      <c r="F370">
        <v>1</v>
      </c>
      <c r="H370" t="str">
        <f>VLOOKUP(A370,UFMT_CONVERSION!$A:$E,3,FALSE)</f>
        <v>From F7 (MMDDhhmmss) to date (YYYYMMDD)</v>
      </c>
      <c r="I370" t="str">
        <f>VLOOKUP(A370,UFMT_CONVERSION!$A:$E,5,FALSE)</f>
        <v xml:space="preserve">CONV_TYPE_DATEFMT </v>
      </c>
      <c r="J370" t="str">
        <f t="shared" si="10"/>
        <v>Insert into UFMT_CONV_RULE (CONV_KEY, RULE_NUM, SRC_VALUE, DEST_VALUE, NEXT_KEY,  IS_DEFAULT) Values ('68', '1', '', '1', '',  '1');</v>
      </c>
      <c r="K370" t="str">
        <f t="shared" si="12"/>
        <v>Update UFMT_CONV_RULE set (SRC_VALUE, DEST_VALUE, NEXT_KEY,  IS_DEFAULT) = (SELECT '', '1', '',  '1' FROM DUAL) where CONV_KEY = '68' AND RULE_NUM = '1';</v>
      </c>
    </row>
    <row r="371" spans="1:11" x14ac:dyDescent="0.35">
      <c r="A371">
        <v>69</v>
      </c>
      <c r="B371">
        <v>1</v>
      </c>
      <c r="D371" s="2" t="s">
        <v>61</v>
      </c>
      <c r="F371">
        <v>1</v>
      </c>
      <c r="H371" t="str">
        <f>VLOOKUP(A371,UFMT_CONVERSION!$A:$E,3,FALSE)</f>
        <v>YYYYMMDD to MMDD</v>
      </c>
      <c r="I371" t="str">
        <f>VLOOKUP(A371,UFMT_CONVERSION!$A:$E,5,FALSE)</f>
        <v xml:space="preserve">CONV_TYPE_DATEFMT </v>
      </c>
      <c r="J371" t="str">
        <f t="shared" si="10"/>
        <v>Insert into UFMT_CONV_RULE (CONV_KEY, RULE_NUM, SRC_VALUE, DEST_VALUE, NEXT_KEY,  IS_DEFAULT) Values ('69', '1', '', '2', '',  '1');</v>
      </c>
      <c r="K371" t="str">
        <f t="shared" si="12"/>
        <v>Update UFMT_CONV_RULE set (SRC_VALUE, DEST_VALUE, NEXT_KEY,  IS_DEFAULT) = (SELECT '', '2', '',  '1' FROM DUAL) where CONV_KEY = '69' AND RULE_NUM = '1';</v>
      </c>
    </row>
    <row r="372" spans="1:11" x14ac:dyDescent="0.35">
      <c r="A372">
        <v>70</v>
      </c>
      <c r="B372">
        <v>1</v>
      </c>
      <c r="D372" s="2" t="s">
        <v>1105</v>
      </c>
      <c r="E372">
        <v>71</v>
      </c>
      <c r="F372">
        <v>1</v>
      </c>
      <c r="H372" t="str">
        <f>VLOOKUP(A372,UFMT_CONVERSION!$A:$E,3,FALSE)</f>
        <v>Prcode-&gt;trans_type(NBC)(field extract)</v>
      </c>
      <c r="I372" t="str">
        <f>VLOOKUP(A372,UFMT_CONVERSION!$A:$E,5,FALSE)</f>
        <v xml:space="preserve">CONV_TYPE_TEMPLATE </v>
      </c>
      <c r="J372" t="str">
        <f t="shared" si="10"/>
        <v>Insert into UFMT_CONV_RULE (CONV_KEY, RULE_NUM, SRC_VALUE, DEST_VALUE, NEXT_KEY,  IS_DEFAULT) Values ('70', '1', '', '{2:L}', '71',  '1');</v>
      </c>
      <c r="K372" t="str">
        <f t="shared" si="12"/>
        <v>Update UFMT_CONV_RULE set (SRC_VALUE, DEST_VALUE, NEXT_KEY,  IS_DEFAULT) = (SELECT '', '{2:L}', '71',  '1' FROM DUAL) where CONV_KEY = '70' AND RULE_NUM = '1';</v>
      </c>
    </row>
    <row r="373" spans="1:11" x14ac:dyDescent="0.35">
      <c r="A373">
        <v>71</v>
      </c>
      <c r="B373">
        <v>1</v>
      </c>
      <c r="C373" t="s">
        <v>132</v>
      </c>
      <c r="D373" s="2" t="s">
        <v>787</v>
      </c>
      <c r="F373">
        <v>0</v>
      </c>
      <c r="H373" t="str">
        <f>VLOOKUP(A373,UFMT_CONVERSION!$A:$E,3,FALSE)</f>
        <v>Prcode-&gt;trans_type(NBC)(mapping)</v>
      </c>
      <c r="I373" t="str">
        <f>VLOOKUP(A373,UFMT_CONVERSION!$A:$E,5,FALSE)</f>
        <v xml:space="preserve">CONV_TYPE_REPLACE </v>
      </c>
      <c r="J373" t="str">
        <f t="shared" si="10"/>
        <v>Insert into UFMT_CONV_RULE (CONV_KEY, RULE_NUM, SRC_VALUE, DEST_VALUE, NEXT_KEY,  IS_DEFAULT) Values ('71', '1', '00', '774', '',  '0');</v>
      </c>
      <c r="K373" t="str">
        <f t="shared" si="12"/>
        <v>Update UFMT_CONV_RULE set (SRC_VALUE, DEST_VALUE, NEXT_KEY,  IS_DEFAULT) = (SELECT '00', '774', '',  '0' FROM DUAL) where CONV_KEY = '71' AND RULE_NUM = '1';</v>
      </c>
    </row>
    <row r="374" spans="1:11" x14ac:dyDescent="0.35">
      <c r="A374">
        <v>71</v>
      </c>
      <c r="B374">
        <v>2</v>
      </c>
      <c r="C374" t="s">
        <v>797</v>
      </c>
      <c r="D374" s="2" t="s">
        <v>284</v>
      </c>
      <c r="F374">
        <v>0</v>
      </c>
      <c r="H374" t="str">
        <f>VLOOKUP(A374,UFMT_CONVERSION!$A:$E,3,FALSE)</f>
        <v>Prcode-&gt;trans_type(NBC)(mapping)</v>
      </c>
      <c r="I374" t="str">
        <f>VLOOKUP(A374,UFMT_CONVERSION!$A:$E,5,FALSE)</f>
        <v xml:space="preserve">CONV_TYPE_REPLACE </v>
      </c>
      <c r="J374" t="str">
        <f t="shared" si="10"/>
        <v>Insert into UFMT_CONV_RULE (CONV_KEY, RULE_NUM, SRC_VALUE, DEST_VALUE, NEXT_KEY,  IS_DEFAULT) Values ('71', '2', '01', '700', '',  '0');</v>
      </c>
      <c r="K374" t="str">
        <f t="shared" si="12"/>
        <v>Update UFMT_CONV_RULE set (SRC_VALUE, DEST_VALUE, NEXT_KEY,  IS_DEFAULT) = (SELECT '01', '700', '',  '0' FROM DUAL) where CONV_KEY = '71' AND RULE_NUM = '2';</v>
      </c>
    </row>
    <row r="375" spans="1:11" x14ac:dyDescent="0.35">
      <c r="A375">
        <v>71</v>
      </c>
      <c r="B375">
        <v>3</v>
      </c>
      <c r="C375" t="s">
        <v>763</v>
      </c>
      <c r="D375" s="2" t="s">
        <v>804</v>
      </c>
      <c r="F375">
        <v>0</v>
      </c>
      <c r="H375" t="str">
        <f>VLOOKUP(A375,UFMT_CONVERSION!$A:$E,3,FALSE)</f>
        <v>Prcode-&gt;trans_type(NBC)(mapping)</v>
      </c>
      <c r="I375" t="str">
        <f>VLOOKUP(A375,UFMT_CONVERSION!$A:$E,5,FALSE)</f>
        <v xml:space="preserve">CONV_TYPE_REPLACE </v>
      </c>
      <c r="J375" t="str">
        <f t="shared" si="10"/>
        <v>Insert into UFMT_CONV_RULE (CONV_KEY, RULE_NUM, SRC_VALUE, DEST_VALUE, NEXT_KEY,  IS_DEFAULT) Values ('71', '3', '30', '702', '',  '0');</v>
      </c>
      <c r="K375" t="str">
        <f t="shared" si="12"/>
        <v>Update UFMT_CONV_RULE set (SRC_VALUE, DEST_VALUE, NEXT_KEY,  IS_DEFAULT) = (SELECT '30', '702', '',  '0' FROM DUAL) where CONV_KEY = '71' AND RULE_NUM = '3';</v>
      </c>
    </row>
    <row r="376" spans="1:11" x14ac:dyDescent="0.35">
      <c r="A376">
        <v>71</v>
      </c>
      <c r="B376">
        <v>4</v>
      </c>
      <c r="C376" t="s">
        <v>63</v>
      </c>
      <c r="D376" s="2" t="s">
        <v>315</v>
      </c>
      <c r="F376">
        <v>0</v>
      </c>
      <c r="H376" t="str">
        <f>VLOOKUP(A376,UFMT_CONVERSION!$A:$E,3,FALSE)</f>
        <v>Prcode-&gt;trans_type(NBC)(mapping)</v>
      </c>
      <c r="I376" t="str">
        <f>VLOOKUP(A376,UFMT_CONVERSION!$A:$E,5,FALSE)</f>
        <v xml:space="preserve">CONV_TYPE_REPLACE </v>
      </c>
      <c r="J376" t="str">
        <f t="shared" si="10"/>
        <v>Insert into UFMT_CONV_RULE (CONV_KEY, RULE_NUM, SRC_VALUE, DEST_VALUE, NEXT_KEY,  IS_DEFAULT) Values ('71', '4', '35', '704', '',  '0');</v>
      </c>
      <c r="K376" t="str">
        <f t="shared" si="12"/>
        <v>Update UFMT_CONV_RULE set (SRC_VALUE, DEST_VALUE, NEXT_KEY,  IS_DEFAULT) = (SELECT '35', '704', '',  '0' FROM DUAL) where CONV_KEY = '71' AND RULE_NUM = '4';</v>
      </c>
    </row>
    <row r="377" spans="1:11" x14ac:dyDescent="0.35">
      <c r="A377">
        <v>71</v>
      </c>
      <c r="B377">
        <v>5</v>
      </c>
      <c r="C377" t="s">
        <v>832</v>
      </c>
      <c r="D377" s="2" t="s">
        <v>411</v>
      </c>
      <c r="F377">
        <v>0</v>
      </c>
      <c r="H377" t="str">
        <f>VLOOKUP(A377,UFMT_CONVERSION!$A:$E,3,FALSE)</f>
        <v>Prcode-&gt;trans_type(NBC)(mapping)</v>
      </c>
      <c r="I377" t="str">
        <f>VLOOKUP(A377,UFMT_CONVERSION!$A:$E,5,FALSE)</f>
        <v xml:space="preserve">CONV_TYPE_REPLACE </v>
      </c>
      <c r="J377" t="str">
        <f t="shared" si="10"/>
        <v>Insert into UFMT_CONV_RULE (CONV_KEY, RULE_NUM, SRC_VALUE, DEST_VALUE, NEXT_KEY,  IS_DEFAULT) Values ('71', '5', '92', '752', '',  '0');</v>
      </c>
      <c r="K377" t="str">
        <f t="shared" si="12"/>
        <v>Update UFMT_CONV_RULE set (SRC_VALUE, DEST_VALUE, NEXT_KEY,  IS_DEFAULT) = (SELECT '92', '752', '',  '0' FROM DUAL) where CONV_KEY = '71' AND RULE_NUM = '5';</v>
      </c>
    </row>
    <row r="378" spans="1:11" x14ac:dyDescent="0.35">
      <c r="A378">
        <v>71</v>
      </c>
      <c r="B378">
        <v>6</v>
      </c>
      <c r="C378" t="s">
        <v>69</v>
      </c>
      <c r="D378" s="2" t="s">
        <v>348</v>
      </c>
      <c r="F378">
        <v>0</v>
      </c>
      <c r="H378" t="str">
        <f>VLOOKUP(A378,UFMT_CONVERSION!$A:$E,3,FALSE)</f>
        <v>Prcode-&gt;trans_type(NBC)(mapping)</v>
      </c>
      <c r="I378" t="str">
        <f>VLOOKUP(A378,UFMT_CONVERSION!$A:$E,5,FALSE)</f>
        <v xml:space="preserve">CONV_TYPE_REPLACE </v>
      </c>
      <c r="J378" t="str">
        <f t="shared" si="10"/>
        <v>Insert into UFMT_CONV_RULE (CONV_KEY, RULE_NUM, SRC_VALUE, DEST_VALUE, NEXT_KEY,  IS_DEFAULT) Values ('71', '6', '39', '430', '',  '0');</v>
      </c>
      <c r="K378" t="str">
        <f t="shared" si="12"/>
        <v>Update UFMT_CONV_RULE set (SRC_VALUE, DEST_VALUE, NEXT_KEY,  IS_DEFAULT) = (SELECT '39', '430', '',  '0' FROM DUAL) where CONV_KEY = '71' AND RULE_NUM = '6';</v>
      </c>
    </row>
    <row r="379" spans="1:11" x14ac:dyDescent="0.35">
      <c r="A379">
        <v>71</v>
      </c>
      <c r="B379">
        <v>7</v>
      </c>
      <c r="C379" t="s">
        <v>805</v>
      </c>
      <c r="D379" s="2" t="s">
        <v>205</v>
      </c>
      <c r="F379">
        <v>0</v>
      </c>
      <c r="H379" t="str">
        <f>VLOOKUP(A379,UFMT_CONVERSION!$A:$E,3,FALSE)</f>
        <v>Prcode-&gt;trans_type(NBC)(mapping)</v>
      </c>
      <c r="I379" t="str">
        <f>VLOOKUP(A379,UFMT_CONVERSION!$A:$E,5,FALSE)</f>
        <v xml:space="preserve">CONV_TYPE_REPLACE </v>
      </c>
      <c r="J379" t="str">
        <f t="shared" si="10"/>
        <v>Insert into UFMT_CONV_RULE (CONV_KEY, RULE_NUM, SRC_VALUE, DEST_VALUE, NEXT_KEY,  IS_DEFAULT) Values ('71', '7', '40', '689', '',  '0');</v>
      </c>
      <c r="K379" t="str">
        <f t="shared" si="12"/>
        <v>Update UFMT_CONV_RULE set (SRC_VALUE, DEST_VALUE, NEXT_KEY,  IS_DEFAULT) = (SELECT '40', '689', '',  '0' FROM DUAL) where CONV_KEY = '71' AND RULE_NUM = '7';</v>
      </c>
    </row>
    <row r="380" spans="1:11" x14ac:dyDescent="0.35">
      <c r="A380">
        <v>71</v>
      </c>
      <c r="B380">
        <v>8</v>
      </c>
      <c r="C380" t="s">
        <v>1094</v>
      </c>
      <c r="D380" s="2" t="s">
        <v>366</v>
      </c>
      <c r="F380">
        <v>0</v>
      </c>
      <c r="H380" t="str">
        <f>VLOOKUP(A380,UFMT_CONVERSION!$A:$E,3,FALSE)</f>
        <v>Prcode-&gt;trans_type(NBC)(mapping)</v>
      </c>
      <c r="I380" t="str">
        <f>VLOOKUP(A380,UFMT_CONVERSION!$A:$E,5,FALSE)</f>
        <v xml:space="preserve">CONV_TYPE_REPLACE </v>
      </c>
      <c r="J380" t="str">
        <f t="shared" si="10"/>
        <v>Insert into UFMT_CONV_RULE (CONV_KEY, RULE_NUM, SRC_VALUE, DEST_VALUE, NEXT_KEY,  IS_DEFAULT) Values ('71', '8', '41', '610', '',  '0');</v>
      </c>
      <c r="K380" t="str">
        <f t="shared" si="12"/>
        <v>Update UFMT_CONV_RULE set (SRC_VALUE, DEST_VALUE, NEXT_KEY,  IS_DEFAULT) = (SELECT '41', '610', '',  '0' FROM DUAL) where CONV_KEY = '71' AND RULE_NUM = '8';</v>
      </c>
    </row>
    <row r="381" spans="1:11" x14ac:dyDescent="0.35">
      <c r="A381">
        <v>71</v>
      </c>
      <c r="B381">
        <v>9</v>
      </c>
      <c r="C381" t="s">
        <v>238</v>
      </c>
      <c r="D381" s="2" t="s">
        <v>421</v>
      </c>
      <c r="F381">
        <v>0</v>
      </c>
      <c r="H381" t="str">
        <f>VLOOKUP(A381,UFMT_CONVERSION!$A:$E,3,FALSE)</f>
        <v>Prcode-&gt;trans_type(NBC)(mapping)</v>
      </c>
      <c r="I381" t="str">
        <f>VLOOKUP(A381,UFMT_CONVERSION!$A:$E,5,FALSE)</f>
        <v xml:space="preserve">CONV_TYPE_REPLACE </v>
      </c>
      <c r="J381" t="str">
        <f t="shared" si="10"/>
        <v>Insert into UFMT_CONV_RULE (CONV_KEY, RULE_NUM, SRC_VALUE, DEST_VALUE, NEXT_KEY,  IS_DEFAULT) Values ('71', '9', '42', '621', '',  '0');</v>
      </c>
      <c r="K381" t="str">
        <f t="shared" si="12"/>
        <v>Update UFMT_CONV_RULE set (SRC_VALUE, DEST_VALUE, NEXT_KEY,  IS_DEFAULT) = (SELECT '42', '621', '',  '0' FROM DUAL) where CONV_KEY = '71' AND RULE_NUM = '9';</v>
      </c>
    </row>
    <row r="382" spans="1:11" x14ac:dyDescent="0.35">
      <c r="A382">
        <v>71</v>
      </c>
      <c r="B382">
        <v>10</v>
      </c>
      <c r="C382" t="s">
        <v>1106</v>
      </c>
      <c r="D382" s="2" t="s">
        <v>366</v>
      </c>
      <c r="F382">
        <v>0</v>
      </c>
      <c r="H382" t="str">
        <f>VLOOKUP(A382,UFMT_CONVERSION!$A:$E,3,FALSE)</f>
        <v>Prcode-&gt;trans_type(NBC)(mapping)</v>
      </c>
      <c r="I382" t="str">
        <f>VLOOKUP(A382,UFMT_CONVERSION!$A:$E,5,FALSE)</f>
        <v xml:space="preserve">CONV_TYPE_REPLACE </v>
      </c>
      <c r="J382" t="str">
        <f t="shared" si="10"/>
        <v>Insert into UFMT_CONV_RULE (CONV_KEY, RULE_NUM, SRC_VALUE, DEST_VALUE, NEXT_KEY,  IS_DEFAULT) Values ('71', '10', '48', '610', '',  '0');</v>
      </c>
      <c r="K382" t="str">
        <f t="shared" si="12"/>
        <v>Update UFMT_CONV_RULE set (SRC_VALUE, DEST_VALUE, NEXT_KEY,  IS_DEFAULT) = (SELECT '48', '610', '',  '0' FROM DUAL) where CONV_KEY = '71' AND RULE_NUM = '10';</v>
      </c>
    </row>
    <row r="383" spans="1:11" x14ac:dyDescent="0.35">
      <c r="A383">
        <v>71</v>
      </c>
      <c r="B383">
        <v>11</v>
      </c>
      <c r="C383" t="s">
        <v>448</v>
      </c>
      <c r="D383" s="2" t="s">
        <v>429</v>
      </c>
      <c r="F383">
        <v>0</v>
      </c>
      <c r="H383" t="str">
        <f>VLOOKUP(A383,UFMT_CONVERSION!$A:$E,3,FALSE)</f>
        <v>Prcode-&gt;trans_type(NBC)(mapping)</v>
      </c>
      <c r="I383" t="str">
        <f>VLOOKUP(A383,UFMT_CONVERSION!$A:$E,5,FALSE)</f>
        <v xml:space="preserve">CONV_TYPE_REPLACE </v>
      </c>
      <c r="J383" t="str">
        <f t="shared" si="10"/>
        <v>Insert into UFMT_CONV_RULE (CONV_KEY, RULE_NUM, SRC_VALUE, DEST_VALUE, NEXT_KEY,  IS_DEFAULT) Values ('71', '11', '20', '775', '',  '0');</v>
      </c>
      <c r="K383" t="str">
        <f t="shared" si="12"/>
        <v>Update UFMT_CONV_RULE set (SRC_VALUE, DEST_VALUE, NEXT_KEY,  IS_DEFAULT) = (SELECT '20', '775', '',  '0' FROM DUAL) where CONV_KEY = '71' AND RULE_NUM = '11';</v>
      </c>
    </row>
    <row r="384" spans="1:11" x14ac:dyDescent="0.35">
      <c r="A384">
        <v>71</v>
      </c>
      <c r="B384">
        <v>12</v>
      </c>
      <c r="C384" t="s">
        <v>25</v>
      </c>
      <c r="D384" t="s">
        <v>419</v>
      </c>
      <c r="F384">
        <v>0</v>
      </c>
      <c r="H384" t="str">
        <f>VLOOKUP(A384,UFMT_CONVERSION!$A:$E,3,FALSE)</f>
        <v>Prcode-&gt;trans_type(NBC)(mapping)</v>
      </c>
      <c r="I384" t="str">
        <f>VLOOKUP(A384,UFMT_CONVERSION!$A:$E,5,FALSE)</f>
        <v xml:space="preserve">CONV_TYPE_REPLACE </v>
      </c>
      <c r="J384" t="str">
        <f t="shared" si="10"/>
        <v>Insert into UFMT_CONV_RULE (CONV_KEY, RULE_NUM, SRC_VALUE, DEST_VALUE, NEXT_KEY,  IS_DEFAULT) Values ('71', '12', '94', '751', '',  '0');</v>
      </c>
      <c r="K384" t="str">
        <f t="shared" si="12"/>
        <v>Update UFMT_CONV_RULE set (SRC_VALUE, DEST_VALUE, NEXT_KEY,  IS_DEFAULT) = (SELECT '94', '751', '',  '0' FROM DUAL) where CONV_KEY = '71' AND RULE_NUM = '12';</v>
      </c>
    </row>
    <row r="385" spans="1:11" x14ac:dyDescent="0.35">
      <c r="A385">
        <v>72</v>
      </c>
      <c r="B385">
        <v>1</v>
      </c>
      <c r="C385" s="2"/>
      <c r="D385" t="s">
        <v>1107</v>
      </c>
      <c r="F385">
        <v>1</v>
      </c>
      <c r="H385" t="str">
        <f>VLOOKUP(A385,UFMT_CONVERSION!$A:$E,3,FALSE)</f>
        <v>F43 -&gt; Name (NBC)</v>
      </c>
      <c r="I385" t="str">
        <f>VLOOKUP(A385,UFMT_CONVERSION!$A:$E,5,FALSE)</f>
        <v xml:space="preserve">CONV_TYPE_TEMPLATE </v>
      </c>
      <c r="J385" t="str">
        <f t="shared" si="10"/>
        <v>Insert into UFMT_CONV_RULE (CONV_KEY, RULE_NUM, SRC_VALUE, DEST_VALUE, NEXT_KEY,  IS_DEFAULT) Values ('72', '1', '', '{22:L}', '',  '1');</v>
      </c>
      <c r="K385" t="str">
        <f t="shared" si="12"/>
        <v>Update UFMT_CONV_RULE set (SRC_VALUE, DEST_VALUE, NEXT_KEY,  IS_DEFAULT) = (SELECT '', '{22:L}', '',  '1' FROM DUAL) where CONV_KEY = '72' AND RULE_NUM = '1';</v>
      </c>
    </row>
    <row r="386" spans="1:11" x14ac:dyDescent="0.35">
      <c r="A386">
        <v>73</v>
      </c>
      <c r="B386">
        <v>1</v>
      </c>
      <c r="C386" s="2"/>
      <c r="D386" t="s">
        <v>1108</v>
      </c>
      <c r="F386">
        <v>1</v>
      </c>
      <c r="H386" t="str">
        <f>VLOOKUP(A386,UFMT_CONVERSION!$A:$E,3,FALSE)</f>
        <v>F43 -&gt; City (NBC)</v>
      </c>
      <c r="I386" t="str">
        <f>VLOOKUP(A386,UFMT_CONVERSION!$A:$E,5,FALSE)</f>
        <v xml:space="preserve">CONV_TYPE_TEMPLATE </v>
      </c>
      <c r="J386" t="str">
        <f t="shared" si="10"/>
        <v>Insert into UFMT_CONV_RULE (CONV_KEY, RULE_NUM, SRC_VALUE, DEST_VALUE, NEXT_KEY,  IS_DEFAULT) Values ('73', '1', '', '{13:L:24}', '',  '1');</v>
      </c>
      <c r="K386" t="str">
        <f t="shared" si="12"/>
        <v>Update UFMT_CONV_RULE set (SRC_VALUE, DEST_VALUE, NEXT_KEY,  IS_DEFAULT) = (SELECT '', '{13:L:24}', '',  '1' FROM DUAL) where CONV_KEY = '73' AND RULE_NUM = '1';</v>
      </c>
    </row>
    <row r="387" spans="1:11" x14ac:dyDescent="0.35">
      <c r="A387">
        <v>74</v>
      </c>
      <c r="B387">
        <v>1</v>
      </c>
      <c r="C387" s="2"/>
      <c r="D387" t="s">
        <v>1109</v>
      </c>
      <c r="F387">
        <v>1</v>
      </c>
      <c r="H387" t="str">
        <f>VLOOKUP(A387,UFMT_CONVERSION!$A:$E,3,FALSE)</f>
        <v>F43 -&gt; Country (NBC)</v>
      </c>
      <c r="I387" t="str">
        <f>VLOOKUP(A387,UFMT_CONVERSION!$A:$E,5,FALSE)</f>
        <v xml:space="preserve">CONV_TYPE_TEMPLATE </v>
      </c>
      <c r="J387" t="str">
        <f t="shared" si="10"/>
        <v>Insert into UFMT_CONV_RULE (CONV_KEY, RULE_NUM, SRC_VALUE, DEST_VALUE, NEXT_KEY,  IS_DEFAULT) Values ('74', '1', '', '{3:L:38}', '',  '1');</v>
      </c>
      <c r="K387" t="str">
        <f t="shared" si="12"/>
        <v>Update UFMT_CONV_RULE set (SRC_VALUE, DEST_VALUE, NEXT_KEY,  IS_DEFAULT) = (SELECT '', '{3:L:38}', '',  '1' FROM DUAL) where CONV_KEY = '74' AND RULE_NUM = '1';</v>
      </c>
    </row>
    <row r="388" spans="1:11" x14ac:dyDescent="0.35">
      <c r="A388">
        <v>75</v>
      </c>
      <c r="B388">
        <v>1</v>
      </c>
      <c r="C388" s="2" t="s">
        <v>787</v>
      </c>
      <c r="D388" t="s">
        <v>132</v>
      </c>
      <c r="F388">
        <v>0</v>
      </c>
      <c r="H388" t="str">
        <f>VLOOKUP(A388,UFMT_CONVERSION!$A:$E,3,FALSE)</f>
        <v xml:space="preserve">Trans_type to prcode ( NBC) </v>
      </c>
      <c r="I388" t="str">
        <f>VLOOKUP(A388,UFMT_CONVERSION!$A:$E,5,FALSE)</f>
        <v xml:space="preserve">CONV_TYPE_REPLACE </v>
      </c>
      <c r="J388" t="str">
        <f t="shared" ref="J388:J451" si="13">"Insert into UFMT_CONV_RULE (CONV_KEY, RULE_NUM, SRC_VALUE, DEST_VALUE, NEXT_KEY,  IS_DEFAULT) Values ('"&amp;A388&amp;"', '"&amp;B388&amp;"', '"&amp;C388&amp;"', '"&amp;D388&amp;"', '"&amp;E388&amp;"',  '"&amp;F388&amp;"');"</f>
        <v>Insert into UFMT_CONV_RULE (CONV_KEY, RULE_NUM, SRC_VALUE, DEST_VALUE, NEXT_KEY,  IS_DEFAULT) Values ('75', '1', '774', '00', '',  '0');</v>
      </c>
      <c r="K388" t="str">
        <f t="shared" si="12"/>
        <v>Update UFMT_CONV_RULE set (SRC_VALUE, DEST_VALUE, NEXT_KEY,  IS_DEFAULT) = (SELECT '774', '00', '',  '0' FROM DUAL) where CONV_KEY = '75' AND RULE_NUM = '1';</v>
      </c>
    </row>
    <row r="389" spans="1:11" x14ac:dyDescent="0.35">
      <c r="A389">
        <v>75</v>
      </c>
      <c r="B389">
        <v>2</v>
      </c>
      <c r="C389" s="2" t="s">
        <v>284</v>
      </c>
      <c r="D389" t="s">
        <v>797</v>
      </c>
      <c r="F389">
        <v>0</v>
      </c>
      <c r="H389" t="str">
        <f>VLOOKUP(A389,UFMT_CONVERSION!$A:$E,3,FALSE)</f>
        <v xml:space="preserve">Trans_type to prcode ( NBC) </v>
      </c>
      <c r="I389" t="str">
        <f>VLOOKUP(A389,UFMT_CONVERSION!$A:$E,5,FALSE)</f>
        <v xml:space="preserve">CONV_TYPE_REPLACE </v>
      </c>
      <c r="J389" t="str">
        <f t="shared" si="13"/>
        <v>Insert into UFMT_CONV_RULE (CONV_KEY, RULE_NUM, SRC_VALUE, DEST_VALUE, NEXT_KEY,  IS_DEFAULT) Values ('75', '2', '700', '01', '',  '0');</v>
      </c>
      <c r="K389" t="str">
        <f t="shared" si="12"/>
        <v>Update UFMT_CONV_RULE set (SRC_VALUE, DEST_VALUE, NEXT_KEY,  IS_DEFAULT) = (SELECT '700', '01', '',  '0' FROM DUAL) where CONV_KEY = '75' AND RULE_NUM = '2';</v>
      </c>
    </row>
    <row r="390" spans="1:11" x14ac:dyDescent="0.35">
      <c r="A390">
        <v>75</v>
      </c>
      <c r="B390">
        <v>3</v>
      </c>
      <c r="C390" s="2" t="s">
        <v>804</v>
      </c>
      <c r="D390" t="s">
        <v>763</v>
      </c>
      <c r="F390">
        <v>0</v>
      </c>
      <c r="H390" t="str">
        <f>VLOOKUP(A390,UFMT_CONVERSION!$A:$E,3,FALSE)</f>
        <v xml:space="preserve">Trans_type to prcode ( NBC) </v>
      </c>
      <c r="I390" t="str">
        <f>VLOOKUP(A390,UFMT_CONVERSION!$A:$E,5,FALSE)</f>
        <v xml:space="preserve">CONV_TYPE_REPLACE </v>
      </c>
      <c r="J390" t="str">
        <f t="shared" si="13"/>
        <v>Insert into UFMT_CONV_RULE (CONV_KEY, RULE_NUM, SRC_VALUE, DEST_VALUE, NEXT_KEY,  IS_DEFAULT) Values ('75', '3', '702', '30', '',  '0');</v>
      </c>
      <c r="K390" t="str">
        <f t="shared" si="12"/>
        <v>Update UFMT_CONV_RULE set (SRC_VALUE, DEST_VALUE, NEXT_KEY,  IS_DEFAULT) = (SELECT '702', '30', '',  '0' FROM DUAL) where CONV_KEY = '75' AND RULE_NUM = '3';</v>
      </c>
    </row>
    <row r="391" spans="1:11" x14ac:dyDescent="0.35">
      <c r="A391">
        <v>75</v>
      </c>
      <c r="B391">
        <v>4</v>
      </c>
      <c r="C391" s="2" t="s">
        <v>315</v>
      </c>
      <c r="D391" t="s">
        <v>63</v>
      </c>
      <c r="F391">
        <v>0</v>
      </c>
      <c r="H391" t="str">
        <f>VLOOKUP(A391,UFMT_CONVERSION!$A:$E,3,FALSE)</f>
        <v xml:space="preserve">Trans_type to prcode ( NBC) </v>
      </c>
      <c r="I391" t="str">
        <f>VLOOKUP(A391,UFMT_CONVERSION!$A:$E,5,FALSE)</f>
        <v xml:space="preserve">CONV_TYPE_REPLACE </v>
      </c>
      <c r="J391" t="str">
        <f t="shared" si="13"/>
        <v>Insert into UFMT_CONV_RULE (CONV_KEY, RULE_NUM, SRC_VALUE, DEST_VALUE, NEXT_KEY,  IS_DEFAULT) Values ('75', '4', '704', '35', '',  '0');</v>
      </c>
      <c r="K391" t="str">
        <f t="shared" si="12"/>
        <v>Update UFMT_CONV_RULE set (SRC_VALUE, DEST_VALUE, NEXT_KEY,  IS_DEFAULT) = (SELECT '704', '35', '',  '0' FROM DUAL) where CONV_KEY = '75' AND RULE_NUM = '4';</v>
      </c>
    </row>
    <row r="392" spans="1:11" x14ac:dyDescent="0.35">
      <c r="A392">
        <v>75</v>
      </c>
      <c r="B392">
        <v>5</v>
      </c>
      <c r="C392" s="2" t="s">
        <v>411</v>
      </c>
      <c r="D392" t="s">
        <v>832</v>
      </c>
      <c r="F392">
        <v>0</v>
      </c>
      <c r="H392" t="str">
        <f>VLOOKUP(A392,UFMT_CONVERSION!$A:$E,3,FALSE)</f>
        <v xml:space="preserve">Trans_type to prcode ( NBC) </v>
      </c>
      <c r="I392" t="str">
        <f>VLOOKUP(A392,UFMT_CONVERSION!$A:$E,5,FALSE)</f>
        <v xml:space="preserve">CONV_TYPE_REPLACE </v>
      </c>
      <c r="J392" t="str">
        <f t="shared" si="13"/>
        <v>Insert into UFMT_CONV_RULE (CONV_KEY, RULE_NUM, SRC_VALUE, DEST_VALUE, NEXT_KEY,  IS_DEFAULT) Values ('75', '5', '752', '92', '',  '0');</v>
      </c>
      <c r="K392" t="str">
        <f t="shared" si="12"/>
        <v>Update UFMT_CONV_RULE set (SRC_VALUE, DEST_VALUE, NEXT_KEY,  IS_DEFAULT) = (SELECT '752', '92', '',  '0' FROM DUAL) where CONV_KEY = '75' AND RULE_NUM = '5';</v>
      </c>
    </row>
    <row r="393" spans="1:11" x14ac:dyDescent="0.35">
      <c r="A393">
        <v>75</v>
      </c>
      <c r="B393">
        <v>6</v>
      </c>
      <c r="C393" s="2" t="s">
        <v>348</v>
      </c>
      <c r="D393" t="s">
        <v>69</v>
      </c>
      <c r="F393">
        <v>0</v>
      </c>
      <c r="H393" t="str">
        <f>VLOOKUP(A393,UFMT_CONVERSION!$A:$E,3,FALSE)</f>
        <v xml:space="preserve">Trans_type to prcode ( NBC) </v>
      </c>
      <c r="I393" t="str">
        <f>VLOOKUP(A393,UFMT_CONVERSION!$A:$E,5,FALSE)</f>
        <v xml:space="preserve">CONV_TYPE_REPLACE </v>
      </c>
      <c r="J393" t="str">
        <f t="shared" si="13"/>
        <v>Insert into UFMT_CONV_RULE (CONV_KEY, RULE_NUM, SRC_VALUE, DEST_VALUE, NEXT_KEY,  IS_DEFAULT) Values ('75', '6', '430', '39', '',  '0');</v>
      </c>
      <c r="K393" t="str">
        <f t="shared" si="12"/>
        <v>Update UFMT_CONV_RULE set (SRC_VALUE, DEST_VALUE, NEXT_KEY,  IS_DEFAULT) = (SELECT '430', '39', '',  '0' FROM DUAL) where CONV_KEY = '75' AND RULE_NUM = '6';</v>
      </c>
    </row>
    <row r="394" spans="1:11" x14ac:dyDescent="0.35">
      <c r="A394">
        <v>75</v>
      </c>
      <c r="B394">
        <v>7</v>
      </c>
      <c r="C394" s="2" t="s">
        <v>205</v>
      </c>
      <c r="D394" t="s">
        <v>805</v>
      </c>
      <c r="F394">
        <v>0</v>
      </c>
      <c r="H394" t="str">
        <f>VLOOKUP(A394,UFMT_CONVERSION!$A:$E,3,FALSE)</f>
        <v xml:space="preserve">Trans_type to prcode ( NBC) </v>
      </c>
      <c r="I394" t="str">
        <f>VLOOKUP(A394,UFMT_CONVERSION!$A:$E,5,FALSE)</f>
        <v xml:space="preserve">CONV_TYPE_REPLACE </v>
      </c>
      <c r="J394" t="str">
        <f t="shared" si="13"/>
        <v>Insert into UFMT_CONV_RULE (CONV_KEY, RULE_NUM, SRC_VALUE, DEST_VALUE, NEXT_KEY,  IS_DEFAULT) Values ('75', '7', '689', '40', '',  '0');</v>
      </c>
      <c r="K394" t="str">
        <f t="shared" si="12"/>
        <v>Update UFMT_CONV_RULE set (SRC_VALUE, DEST_VALUE, NEXT_KEY,  IS_DEFAULT) = (SELECT '689', '40', '',  '0' FROM DUAL) where CONV_KEY = '75' AND RULE_NUM = '7';</v>
      </c>
    </row>
    <row r="395" spans="1:11" x14ac:dyDescent="0.35">
      <c r="A395">
        <v>75</v>
      </c>
      <c r="B395">
        <v>8</v>
      </c>
      <c r="C395" s="2" t="s">
        <v>421</v>
      </c>
      <c r="D395" t="s">
        <v>238</v>
      </c>
      <c r="F395">
        <v>0</v>
      </c>
      <c r="H395" t="str">
        <f>VLOOKUP(A395,UFMT_CONVERSION!$A:$E,3,FALSE)</f>
        <v xml:space="preserve">Trans_type to prcode ( NBC) </v>
      </c>
      <c r="I395" t="str">
        <f>VLOOKUP(A395,UFMT_CONVERSION!$A:$E,5,FALSE)</f>
        <v xml:space="preserve">CONV_TYPE_REPLACE </v>
      </c>
      <c r="J395" t="str">
        <f t="shared" si="13"/>
        <v>Insert into UFMT_CONV_RULE (CONV_KEY, RULE_NUM, SRC_VALUE, DEST_VALUE, NEXT_KEY,  IS_DEFAULT) Values ('75', '8', '621', '42', '',  '0');</v>
      </c>
      <c r="K395" t="str">
        <f t="shared" si="12"/>
        <v>Update UFMT_CONV_RULE set (SRC_VALUE, DEST_VALUE, NEXT_KEY,  IS_DEFAULT) = (SELECT '621', '42', '',  '0' FROM DUAL) where CONV_KEY = '75' AND RULE_NUM = '8';</v>
      </c>
    </row>
    <row r="396" spans="1:11" x14ac:dyDescent="0.35">
      <c r="A396">
        <v>75</v>
      </c>
      <c r="B396">
        <v>9</v>
      </c>
      <c r="C396" s="2" t="s">
        <v>366</v>
      </c>
      <c r="D396" t="s">
        <v>1094</v>
      </c>
      <c r="F396">
        <v>0</v>
      </c>
      <c r="H396" t="str">
        <f>VLOOKUP(A396,UFMT_CONVERSION!$A:$E,3,FALSE)</f>
        <v xml:space="preserve">Trans_type to prcode ( NBC) </v>
      </c>
      <c r="I396" t="str">
        <f>VLOOKUP(A396,UFMT_CONVERSION!$A:$E,5,FALSE)</f>
        <v xml:space="preserve">CONV_TYPE_REPLACE </v>
      </c>
      <c r="J396" t="str">
        <f t="shared" si="13"/>
        <v>Insert into UFMT_CONV_RULE (CONV_KEY, RULE_NUM, SRC_VALUE, DEST_VALUE, NEXT_KEY,  IS_DEFAULT) Values ('75', '9', '610', '41', '',  '0');</v>
      </c>
      <c r="K396" t="str">
        <f t="shared" si="12"/>
        <v>Update UFMT_CONV_RULE set (SRC_VALUE, DEST_VALUE, NEXT_KEY,  IS_DEFAULT) = (SELECT '610', '41', '',  '0' FROM DUAL) where CONV_KEY = '75' AND RULE_NUM = '9';</v>
      </c>
    </row>
    <row r="397" spans="1:11" x14ac:dyDescent="0.35">
      <c r="A397">
        <v>75</v>
      </c>
      <c r="B397">
        <v>10</v>
      </c>
      <c r="C397" t="s">
        <v>1110</v>
      </c>
      <c r="D397" t="s">
        <v>1106</v>
      </c>
      <c r="F397">
        <v>0</v>
      </c>
      <c r="H397" t="str">
        <f>VLOOKUP(A397,UFMT_CONVERSION!$A:$E,3,FALSE)</f>
        <v xml:space="preserve">Trans_type to prcode ( NBC) </v>
      </c>
      <c r="I397" t="str">
        <f>VLOOKUP(A397,UFMT_CONVERSION!$A:$E,5,FALSE)</f>
        <v xml:space="preserve">CONV_TYPE_REPLACE </v>
      </c>
      <c r="J397" t="str">
        <f t="shared" si="13"/>
        <v>Insert into UFMT_CONV_RULE (CONV_KEY, RULE_NUM, SRC_VALUE, DEST_VALUE, NEXT_KEY,  IS_DEFAULT) Values ('75', '10', '613', '48', '',  '0');</v>
      </c>
      <c r="K397" t="str">
        <f t="shared" si="12"/>
        <v>Update UFMT_CONV_RULE set (SRC_VALUE, DEST_VALUE, NEXT_KEY,  IS_DEFAULT) = (SELECT '613', '48', '',  '0' FROM DUAL) where CONV_KEY = '75' AND RULE_NUM = '10';</v>
      </c>
    </row>
    <row r="398" spans="1:11" x14ac:dyDescent="0.35">
      <c r="A398">
        <v>75</v>
      </c>
      <c r="B398">
        <v>11</v>
      </c>
      <c r="C398" t="s">
        <v>788</v>
      </c>
      <c r="D398" t="s">
        <v>797</v>
      </c>
      <c r="F398">
        <v>0</v>
      </c>
      <c r="H398" t="str">
        <f>VLOOKUP(A398,UFMT_CONVERSION!$A:$E,3,FALSE)</f>
        <v xml:space="preserve">Trans_type to prcode ( NBC) </v>
      </c>
      <c r="I398" t="str">
        <f>VLOOKUP(A398,UFMT_CONVERSION!$A:$E,5,FALSE)</f>
        <v xml:space="preserve">CONV_TYPE_REPLACE </v>
      </c>
      <c r="J398" t="str">
        <f t="shared" si="13"/>
        <v>Insert into UFMT_CONV_RULE (CONV_KEY, RULE_NUM, SRC_VALUE, DEST_VALUE, NEXT_KEY,  IS_DEFAULT) Values ('75', '11', '777', '01', '',  '0');</v>
      </c>
      <c r="K398" t="str">
        <f t="shared" si="12"/>
        <v>Update UFMT_CONV_RULE set (SRC_VALUE, DEST_VALUE, NEXT_KEY,  IS_DEFAULT) = (SELECT '777', '01', '',  '0' FROM DUAL) where CONV_KEY = '75' AND RULE_NUM = '11';</v>
      </c>
    </row>
    <row r="399" spans="1:11" x14ac:dyDescent="0.35">
      <c r="A399">
        <v>75</v>
      </c>
      <c r="B399">
        <v>12</v>
      </c>
      <c r="C399" t="s">
        <v>429</v>
      </c>
      <c r="D399" t="s">
        <v>448</v>
      </c>
      <c r="F399">
        <v>0</v>
      </c>
      <c r="H399" t="str">
        <f>VLOOKUP(A399,UFMT_CONVERSION!$A:$E,3,FALSE)</f>
        <v xml:space="preserve">Trans_type to prcode ( NBC) </v>
      </c>
      <c r="I399" t="str">
        <f>VLOOKUP(A399,UFMT_CONVERSION!$A:$E,5,FALSE)</f>
        <v xml:space="preserve">CONV_TYPE_REPLACE </v>
      </c>
      <c r="J399" t="str">
        <f t="shared" si="13"/>
        <v>Insert into UFMT_CONV_RULE (CONV_KEY, RULE_NUM, SRC_VALUE, DEST_VALUE, NEXT_KEY,  IS_DEFAULT) Values ('75', '12', '775', '20', '',  '0');</v>
      </c>
      <c r="K399" t="str">
        <f t="shared" si="12"/>
        <v>Update UFMT_CONV_RULE set (SRC_VALUE, DEST_VALUE, NEXT_KEY,  IS_DEFAULT) = (SELECT '775', '20', '',  '0' FROM DUAL) where CONV_KEY = '75' AND RULE_NUM = '12';</v>
      </c>
    </row>
    <row r="400" spans="1:11" x14ac:dyDescent="0.35">
      <c r="A400">
        <v>75</v>
      </c>
      <c r="B400">
        <v>13</v>
      </c>
      <c r="C400" t="s">
        <v>419</v>
      </c>
      <c r="D400" s="2" t="s">
        <v>25</v>
      </c>
      <c r="F400">
        <v>0</v>
      </c>
      <c r="H400" t="str">
        <f>VLOOKUP(A400,UFMT_CONVERSION!$A:$E,3,FALSE)</f>
        <v xml:space="preserve">Trans_type to prcode ( NBC) </v>
      </c>
      <c r="I400" t="str">
        <f>VLOOKUP(A400,UFMT_CONVERSION!$A:$E,5,FALSE)</f>
        <v xml:space="preserve">CONV_TYPE_REPLACE </v>
      </c>
      <c r="J400" t="str">
        <f t="shared" si="13"/>
        <v>Insert into UFMT_CONV_RULE (CONV_KEY, RULE_NUM, SRC_VALUE, DEST_VALUE, NEXT_KEY,  IS_DEFAULT) Values ('75', '13', '751', '94', '',  '0');</v>
      </c>
      <c r="K400" t="str">
        <f t="shared" si="12"/>
        <v>Update UFMT_CONV_RULE set (SRC_VALUE, DEST_VALUE, NEXT_KEY,  IS_DEFAULT) = (SELECT '751', '94', '',  '0' FROM DUAL) where CONV_KEY = '75' AND RULE_NUM = '13';</v>
      </c>
    </row>
    <row r="401" spans="1:11" x14ac:dyDescent="0.35">
      <c r="A401">
        <v>76</v>
      </c>
      <c r="B401">
        <v>0</v>
      </c>
      <c r="D401" s="2" t="s">
        <v>61</v>
      </c>
      <c r="F401">
        <v>1</v>
      </c>
      <c r="H401" t="str">
        <f>VLOOKUP(A401,UFMT_CONVERSION!$A:$E,3,FALSE)</f>
        <v>MCC to terminal type (NBC)</v>
      </c>
      <c r="I401" t="str">
        <f>VLOOKUP(A401,UFMT_CONVERSION!$A:$E,5,FALSE)</f>
        <v xml:space="preserve">CONV_TYPE_REPLACE </v>
      </c>
      <c r="J401" t="str">
        <f t="shared" si="13"/>
        <v>Insert into UFMT_CONV_RULE (CONV_KEY, RULE_NUM, SRC_VALUE, DEST_VALUE, NEXT_KEY,  IS_DEFAULT) Values ('76', '0', '', '2', '',  '1');</v>
      </c>
      <c r="K401" t="str">
        <f t="shared" si="12"/>
        <v>Update UFMT_CONV_RULE set (SRC_VALUE, DEST_VALUE, NEXT_KEY,  IS_DEFAULT) = (SELECT '', '2', '',  '1' FROM DUAL) where CONV_KEY = '76' AND RULE_NUM = '0';</v>
      </c>
    </row>
    <row r="402" spans="1:11" x14ac:dyDescent="0.35">
      <c r="A402">
        <v>76</v>
      </c>
      <c r="B402">
        <v>1</v>
      </c>
      <c r="C402" t="s">
        <v>1111</v>
      </c>
      <c r="D402" s="2" t="s">
        <v>12</v>
      </c>
      <c r="F402">
        <v>0</v>
      </c>
      <c r="H402" t="str">
        <f>VLOOKUP(A402,UFMT_CONVERSION!$A:$E,3,FALSE)</f>
        <v>MCC to terminal type (NBC)</v>
      </c>
      <c r="I402" t="str">
        <f>VLOOKUP(A402,UFMT_CONVERSION!$A:$E,5,FALSE)</f>
        <v xml:space="preserve">CONV_TYPE_REPLACE </v>
      </c>
      <c r="J402" t="str">
        <f t="shared" si="13"/>
        <v>Insert into UFMT_CONV_RULE (CONV_KEY, RULE_NUM, SRC_VALUE, DEST_VALUE, NEXT_KEY,  IS_DEFAULT) Values ('76', '1', '6011', '1', '',  '0');</v>
      </c>
      <c r="K402" t="str">
        <f t="shared" si="12"/>
        <v>Update UFMT_CONV_RULE set (SRC_VALUE, DEST_VALUE, NEXT_KEY,  IS_DEFAULT) = (SELECT '6011', '1', '',  '0' FROM DUAL) where CONV_KEY = '76' AND RULE_NUM = '1';</v>
      </c>
    </row>
    <row r="403" spans="1:11" x14ac:dyDescent="0.35">
      <c r="A403">
        <v>77</v>
      </c>
      <c r="B403">
        <v>1</v>
      </c>
      <c r="D403" s="2" t="s">
        <v>254</v>
      </c>
      <c r="F403">
        <v>1</v>
      </c>
      <c r="H403" t="str">
        <f>VLOOKUP(A403,UFMT_CONVERSION!$A:$E,3,FALSE)</f>
        <v>TT for sending F11 T24 as SV_TRACE</v>
      </c>
      <c r="I403" t="str">
        <f>VLOOKUP(A403,UFMT_CONVERSION!$A:$E,5,FALSE)</f>
        <v xml:space="preserve">CONV_TYPE_REPLACE </v>
      </c>
      <c r="J403" t="str">
        <f t="shared" si="13"/>
        <v>Insert into UFMT_CONV_RULE (CONV_KEY, RULE_NUM, SRC_VALUE, DEST_VALUE, NEXT_KEY,  IS_DEFAULT) Values ('77', '1', '', '0', '',  '1');</v>
      </c>
      <c r="K403" t="str">
        <f t="shared" si="12"/>
        <v>Update UFMT_CONV_RULE set (SRC_VALUE, DEST_VALUE, NEXT_KEY,  IS_DEFAULT) = (SELECT '', '0', '',  '1' FROM DUAL) where CONV_KEY = '77' AND RULE_NUM = '1';</v>
      </c>
    </row>
    <row r="404" spans="1:11" x14ac:dyDescent="0.35">
      <c r="A404">
        <v>77</v>
      </c>
      <c r="B404">
        <v>2</v>
      </c>
      <c r="C404" t="s">
        <v>921</v>
      </c>
      <c r="D404" s="2" t="s">
        <v>12</v>
      </c>
      <c r="F404">
        <v>0</v>
      </c>
      <c r="H404" t="str">
        <f>VLOOKUP(A404,UFMT_CONVERSION!$A:$E,3,FALSE)</f>
        <v>TT for sending F11 T24 as SV_TRACE</v>
      </c>
      <c r="I404" t="str">
        <f>VLOOKUP(A404,UFMT_CONVERSION!$A:$E,5,FALSE)</f>
        <v xml:space="preserve">CONV_TYPE_REPLACE </v>
      </c>
      <c r="J404" t="str">
        <f t="shared" si="13"/>
        <v>Insert into UFMT_CONV_RULE (CONV_KEY, RULE_NUM, SRC_VALUE, DEST_VALUE, NEXT_KEY,  IS_DEFAULT) Values ('77', '2', '781', '1', '',  '0');</v>
      </c>
      <c r="K404" t="str">
        <f t="shared" si="12"/>
        <v>Update UFMT_CONV_RULE set (SRC_VALUE, DEST_VALUE, NEXT_KEY,  IS_DEFAULT) = (SELECT '781', '1', '',  '0' FROM DUAL) where CONV_KEY = '77' AND RULE_NUM = '2';</v>
      </c>
    </row>
    <row r="405" spans="1:11" x14ac:dyDescent="0.35">
      <c r="A405">
        <v>77</v>
      </c>
      <c r="B405">
        <v>3</v>
      </c>
      <c r="C405" t="s">
        <v>278</v>
      </c>
      <c r="D405" s="2" t="s">
        <v>12</v>
      </c>
      <c r="F405">
        <v>0</v>
      </c>
      <c r="H405" t="str">
        <f>VLOOKUP(A405,UFMT_CONVERSION!$A:$E,3,FALSE)</f>
        <v>TT for sending F11 T24 as SV_TRACE</v>
      </c>
      <c r="I405" t="str">
        <f>VLOOKUP(A405,UFMT_CONVERSION!$A:$E,5,FALSE)</f>
        <v xml:space="preserve">CONV_TYPE_REPLACE </v>
      </c>
      <c r="J405" t="str">
        <f t="shared" si="13"/>
        <v>Insert into UFMT_CONV_RULE (CONV_KEY, RULE_NUM, SRC_VALUE, DEST_VALUE, NEXT_KEY,  IS_DEFAULT) Values ('77', '3', '785', '1', '',  '0');</v>
      </c>
      <c r="K405" t="str">
        <f t="shared" si="12"/>
        <v>Update UFMT_CONV_RULE set (SRC_VALUE, DEST_VALUE, NEXT_KEY,  IS_DEFAULT) = (SELECT '785', '1', '',  '0' FROM DUAL) where CONV_KEY = '77' AND RULE_NUM = '3';</v>
      </c>
    </row>
    <row r="406" spans="1:11" x14ac:dyDescent="0.35">
      <c r="A406">
        <v>78</v>
      </c>
      <c r="B406">
        <v>1</v>
      </c>
      <c r="D406" s="2" t="s">
        <v>1112</v>
      </c>
      <c r="F406">
        <v>1</v>
      </c>
      <c r="H406" t="str">
        <f>VLOOKUP(A406,UFMT_CONVERSION!$A:$E,3,FALSE)</f>
        <v>Custom function build_mini_statment_nbc</v>
      </c>
      <c r="I406" t="str">
        <f>VLOOKUP(A406,UFMT_CONVERSION!$A:$E,5,FALSE)</f>
        <v xml:space="preserve">CONV_TYPE_FUNCTION </v>
      </c>
      <c r="J406" t="str">
        <f t="shared" si="13"/>
        <v>Insert into UFMT_CONV_RULE (CONV_KEY, RULE_NUM, SRC_VALUE, DEST_VALUE, NEXT_KEY,  IS_DEFAULT) Values ('78', '1', '', 'build_mini_statment_nbc', '',  '1');</v>
      </c>
      <c r="K406" t="str">
        <f t="shared" si="12"/>
        <v>Update UFMT_CONV_RULE set (SRC_VALUE, DEST_VALUE, NEXT_KEY,  IS_DEFAULT) = (SELECT '', 'build_mini_statment_nbc', '',  '1' FROM DUAL) where CONV_KEY = '78' AND RULE_NUM = '1';</v>
      </c>
    </row>
    <row r="407" spans="1:11" x14ac:dyDescent="0.35">
      <c r="A407">
        <v>79</v>
      </c>
      <c r="B407">
        <v>1</v>
      </c>
      <c r="C407" s="2"/>
      <c r="D407" s="2" t="s">
        <v>254</v>
      </c>
      <c r="F407">
        <v>1</v>
      </c>
      <c r="H407" t="str">
        <f>VLOOKUP(A407,UFMT_CONVERSION!$A:$E,3,FALSE)</f>
        <v>Prcode-&gt;fintran(NBC)(mapping)</v>
      </c>
      <c r="I407" t="str">
        <f>VLOOKUP(A407,UFMT_CONVERSION!$A:$E,5,FALSE)</f>
        <v xml:space="preserve">CONV_TYPE_REPLACE </v>
      </c>
      <c r="J407" t="str">
        <f t="shared" si="13"/>
        <v>Insert into UFMT_CONV_RULE (CONV_KEY, RULE_NUM, SRC_VALUE, DEST_VALUE, NEXT_KEY,  IS_DEFAULT) Values ('79', '1', '', '0', '',  '1');</v>
      </c>
      <c r="K407" t="str">
        <f t="shared" si="12"/>
        <v>Update UFMT_CONV_RULE set (SRC_VALUE, DEST_VALUE, NEXT_KEY,  IS_DEFAULT) = (SELECT '', '0', '',  '1' FROM DUAL) where CONV_KEY = '79' AND RULE_NUM = '1';</v>
      </c>
    </row>
    <row r="408" spans="1:11" x14ac:dyDescent="0.35">
      <c r="A408">
        <v>79</v>
      </c>
      <c r="B408">
        <v>2</v>
      </c>
      <c r="C408" s="2" t="s">
        <v>132</v>
      </c>
      <c r="D408" s="2" t="s">
        <v>12</v>
      </c>
      <c r="F408">
        <v>0</v>
      </c>
      <c r="H408" t="str">
        <f>VLOOKUP(A408,UFMT_CONVERSION!$A:$E,3,FALSE)</f>
        <v>Prcode-&gt;fintran(NBC)(mapping)</v>
      </c>
      <c r="I408" t="str">
        <f>VLOOKUP(A408,UFMT_CONVERSION!$A:$E,5,FALSE)</f>
        <v xml:space="preserve">CONV_TYPE_REPLACE </v>
      </c>
      <c r="J408" t="str">
        <f t="shared" si="13"/>
        <v>Insert into UFMT_CONV_RULE (CONV_KEY, RULE_NUM, SRC_VALUE, DEST_VALUE, NEXT_KEY,  IS_DEFAULT) Values ('79', '2', '00', '1', '',  '0');</v>
      </c>
      <c r="K408" t="str">
        <f t="shared" si="12"/>
        <v>Update UFMT_CONV_RULE set (SRC_VALUE, DEST_VALUE, NEXT_KEY,  IS_DEFAULT) = (SELECT '00', '1', '',  '0' FROM DUAL) where CONV_KEY = '79' AND RULE_NUM = '2';</v>
      </c>
    </row>
    <row r="409" spans="1:11" x14ac:dyDescent="0.35">
      <c r="A409">
        <v>79</v>
      </c>
      <c r="B409">
        <v>3</v>
      </c>
      <c r="C409" s="2" t="s">
        <v>797</v>
      </c>
      <c r="D409" s="2" t="s">
        <v>12</v>
      </c>
      <c r="F409">
        <v>0</v>
      </c>
      <c r="H409" t="str">
        <f>VLOOKUP(A409,UFMT_CONVERSION!$A:$E,3,FALSE)</f>
        <v>Prcode-&gt;fintran(NBC)(mapping)</v>
      </c>
      <c r="I409" t="str">
        <f>VLOOKUP(A409,UFMT_CONVERSION!$A:$E,5,FALSE)</f>
        <v xml:space="preserve">CONV_TYPE_REPLACE </v>
      </c>
      <c r="J409" t="str">
        <f t="shared" si="13"/>
        <v>Insert into UFMT_CONV_RULE (CONV_KEY, RULE_NUM, SRC_VALUE, DEST_VALUE, NEXT_KEY,  IS_DEFAULT) Values ('79', '3', '01', '1', '',  '0');</v>
      </c>
      <c r="K409" t="str">
        <f t="shared" si="12"/>
        <v>Update UFMT_CONV_RULE set (SRC_VALUE, DEST_VALUE, NEXT_KEY,  IS_DEFAULT) = (SELECT '01', '1', '',  '0' FROM DUAL) where CONV_KEY = '79' AND RULE_NUM = '3';</v>
      </c>
    </row>
    <row r="410" spans="1:11" x14ac:dyDescent="0.35">
      <c r="A410">
        <v>79</v>
      </c>
      <c r="B410">
        <v>4</v>
      </c>
      <c r="C410" s="2" t="s">
        <v>805</v>
      </c>
      <c r="D410" s="2" t="s">
        <v>12</v>
      </c>
      <c r="F410">
        <v>0</v>
      </c>
      <c r="H410" t="str">
        <f>VLOOKUP(A410,UFMT_CONVERSION!$A:$E,3,FALSE)</f>
        <v>Prcode-&gt;fintran(NBC)(mapping)</v>
      </c>
      <c r="I410" t="str">
        <f>VLOOKUP(A410,UFMT_CONVERSION!$A:$E,5,FALSE)</f>
        <v xml:space="preserve">CONV_TYPE_REPLACE </v>
      </c>
      <c r="J410" t="str">
        <f t="shared" si="13"/>
        <v>Insert into UFMT_CONV_RULE (CONV_KEY, RULE_NUM, SRC_VALUE, DEST_VALUE, NEXT_KEY,  IS_DEFAULT) Values ('79', '4', '40', '1', '',  '0');</v>
      </c>
      <c r="K410" t="str">
        <f t="shared" si="12"/>
        <v>Update UFMT_CONV_RULE set (SRC_VALUE, DEST_VALUE, NEXT_KEY,  IS_DEFAULT) = (SELECT '40', '1', '',  '0' FROM DUAL) where CONV_KEY = '79' AND RULE_NUM = '4';</v>
      </c>
    </row>
    <row r="411" spans="1:11" x14ac:dyDescent="0.35">
      <c r="A411">
        <v>79</v>
      </c>
      <c r="B411">
        <v>5</v>
      </c>
      <c r="C411" s="2" t="s">
        <v>1094</v>
      </c>
      <c r="D411" s="2" t="s">
        <v>12</v>
      </c>
      <c r="F411">
        <v>0</v>
      </c>
      <c r="H411" t="str">
        <f>VLOOKUP(A411,UFMT_CONVERSION!$A:$E,3,FALSE)</f>
        <v>Prcode-&gt;fintran(NBC)(mapping)</v>
      </c>
      <c r="I411" t="str">
        <f>VLOOKUP(A411,UFMT_CONVERSION!$A:$E,5,FALSE)</f>
        <v xml:space="preserve">CONV_TYPE_REPLACE </v>
      </c>
      <c r="J411" t="str">
        <f t="shared" si="13"/>
        <v>Insert into UFMT_CONV_RULE (CONV_KEY, RULE_NUM, SRC_VALUE, DEST_VALUE, NEXT_KEY,  IS_DEFAULT) Values ('79', '5', '41', '1', '',  '0');</v>
      </c>
      <c r="K411" t="str">
        <f t="shared" si="12"/>
        <v>Update UFMT_CONV_RULE set (SRC_VALUE, DEST_VALUE, NEXT_KEY,  IS_DEFAULT) = (SELECT '41', '1', '',  '0' FROM DUAL) where CONV_KEY = '79' AND RULE_NUM = '5';</v>
      </c>
    </row>
    <row r="412" spans="1:11" x14ac:dyDescent="0.35">
      <c r="A412">
        <v>79</v>
      </c>
      <c r="B412">
        <v>6</v>
      </c>
      <c r="C412" s="2" t="s">
        <v>238</v>
      </c>
      <c r="D412" s="2" t="s">
        <v>12</v>
      </c>
      <c r="F412">
        <v>0</v>
      </c>
      <c r="H412" t="str">
        <f>VLOOKUP(A412,UFMT_CONVERSION!$A:$E,3,FALSE)</f>
        <v>Prcode-&gt;fintran(NBC)(mapping)</v>
      </c>
      <c r="I412" t="str">
        <f>VLOOKUP(A412,UFMT_CONVERSION!$A:$E,5,FALSE)</f>
        <v xml:space="preserve">CONV_TYPE_REPLACE </v>
      </c>
      <c r="J412" t="str">
        <f t="shared" si="13"/>
        <v>Insert into UFMT_CONV_RULE (CONV_KEY, RULE_NUM, SRC_VALUE, DEST_VALUE, NEXT_KEY,  IS_DEFAULT) Values ('79', '6', '42', '1', '',  '0');</v>
      </c>
      <c r="K412" t="str">
        <f t="shared" si="12"/>
        <v>Update UFMT_CONV_RULE set (SRC_VALUE, DEST_VALUE, NEXT_KEY,  IS_DEFAULT) = (SELECT '42', '1', '',  '0' FROM DUAL) where CONV_KEY = '79' AND RULE_NUM = '6';</v>
      </c>
    </row>
    <row r="413" spans="1:11" x14ac:dyDescent="0.35">
      <c r="A413">
        <v>79</v>
      </c>
      <c r="B413">
        <v>7</v>
      </c>
      <c r="C413" t="s">
        <v>1106</v>
      </c>
      <c r="D413" s="2" t="s">
        <v>12</v>
      </c>
      <c r="F413">
        <v>0</v>
      </c>
      <c r="H413" t="str">
        <f>VLOOKUP(A413,UFMT_CONVERSION!$A:$E,3,FALSE)</f>
        <v>Prcode-&gt;fintran(NBC)(mapping)</v>
      </c>
      <c r="I413" t="str">
        <f>VLOOKUP(A413,UFMT_CONVERSION!$A:$E,5,FALSE)</f>
        <v xml:space="preserve">CONV_TYPE_REPLACE </v>
      </c>
      <c r="J413" t="str">
        <f t="shared" si="13"/>
        <v>Insert into UFMT_CONV_RULE (CONV_KEY, RULE_NUM, SRC_VALUE, DEST_VALUE, NEXT_KEY,  IS_DEFAULT) Values ('79', '7', '48', '1', '',  '0');</v>
      </c>
      <c r="K413" t="str">
        <f t="shared" ref="K413:K476" si="14">"Update UFMT_CONV_RULE set (SRC_VALUE, DEST_VALUE, NEXT_KEY,  IS_DEFAULT) = (SELECT '"&amp;C413&amp;"', '"&amp;D413&amp;"', '"&amp;E413&amp;"',  '"&amp;F413&amp;"' FROM DUAL) where CONV_KEY = '"&amp;A413&amp;"' AND RULE_NUM = '"&amp;B413&amp;"';"</f>
        <v>Update UFMT_CONV_RULE set (SRC_VALUE, DEST_VALUE, NEXT_KEY,  IS_DEFAULT) = (SELECT '48', '1', '',  '0' FROM DUAL) where CONV_KEY = '79' AND RULE_NUM = '7';</v>
      </c>
    </row>
    <row r="414" spans="1:11" x14ac:dyDescent="0.35">
      <c r="A414">
        <v>79</v>
      </c>
      <c r="B414">
        <v>8</v>
      </c>
      <c r="C414" s="2" t="s">
        <v>448</v>
      </c>
      <c r="D414" s="2" t="s">
        <v>12</v>
      </c>
      <c r="F414">
        <v>0</v>
      </c>
      <c r="H414" t="str">
        <f>VLOOKUP(A414,UFMT_CONVERSION!$A:$E,3,FALSE)</f>
        <v>Prcode-&gt;fintran(NBC)(mapping)</v>
      </c>
      <c r="I414" t="str">
        <f>VLOOKUP(A414,UFMT_CONVERSION!$A:$E,5,FALSE)</f>
        <v xml:space="preserve">CONV_TYPE_REPLACE </v>
      </c>
      <c r="J414" t="str">
        <f t="shared" si="13"/>
        <v>Insert into UFMT_CONV_RULE (CONV_KEY, RULE_NUM, SRC_VALUE, DEST_VALUE, NEXT_KEY,  IS_DEFAULT) Values ('79', '8', '20', '1', '',  '0');</v>
      </c>
      <c r="K414" t="str">
        <f t="shared" si="14"/>
        <v>Update UFMT_CONV_RULE set (SRC_VALUE, DEST_VALUE, NEXT_KEY,  IS_DEFAULT) = (SELECT '20', '1', '',  '0' FROM DUAL) where CONV_KEY = '79' AND RULE_NUM = '8';</v>
      </c>
    </row>
    <row r="415" spans="1:11" x14ac:dyDescent="0.35">
      <c r="A415">
        <v>80</v>
      </c>
      <c r="B415">
        <v>1</v>
      </c>
      <c r="C415" s="2"/>
      <c r="D415" s="2" t="s">
        <v>1105</v>
      </c>
      <c r="E415">
        <v>79</v>
      </c>
      <c r="F415">
        <v>1</v>
      </c>
      <c r="H415" t="str">
        <f>VLOOKUP(A415,UFMT_CONVERSION!$A:$E,3,FALSE)</f>
        <v>Prcode-&gt;fintran(NBC)(field extract)</v>
      </c>
      <c r="I415" t="str">
        <f>VLOOKUP(A415,UFMT_CONVERSION!$A:$E,5,FALSE)</f>
        <v xml:space="preserve">CONV_TYPE_TEMPLATE </v>
      </c>
      <c r="J415" t="str">
        <f t="shared" si="13"/>
        <v>Insert into UFMT_CONV_RULE (CONV_KEY, RULE_NUM, SRC_VALUE, DEST_VALUE, NEXT_KEY,  IS_DEFAULT) Values ('80', '1', '', '{2:L}', '79',  '1');</v>
      </c>
      <c r="K415" t="str">
        <f t="shared" si="14"/>
        <v>Update UFMT_CONV_RULE set (SRC_VALUE, DEST_VALUE, NEXT_KEY,  IS_DEFAULT) = (SELECT '', '{2:L}', '79',  '1' FROM DUAL) where CONV_KEY = '80' AND RULE_NUM = '1';</v>
      </c>
    </row>
    <row r="416" spans="1:11" x14ac:dyDescent="0.35">
      <c r="A416">
        <v>81</v>
      </c>
      <c r="B416">
        <v>2</v>
      </c>
      <c r="C416" s="2" t="s">
        <v>203</v>
      </c>
      <c r="D416" s="2" t="s">
        <v>1113</v>
      </c>
      <c r="F416">
        <v>0</v>
      </c>
      <c r="H416" t="str">
        <f>VLOOKUP(A416,UFMT_CONVERSION!$A:$E,3,FALSE)</f>
        <v>Currency -&gt; Cardless CWD GL</v>
      </c>
      <c r="I416" t="str">
        <f>VLOOKUP(A416,UFMT_CONVERSION!$A:$E,5,FALSE)</f>
        <v xml:space="preserve">CONV_TYPE_REPLACE </v>
      </c>
      <c r="J416" t="str">
        <f t="shared" si="13"/>
        <v>Insert into UFMT_CONV_RULE (CONV_KEY, RULE_NUM, SRC_VALUE, DEST_VALUE, NEXT_KEY,  IS_DEFAULT) Values ('81', '2', '840', '00018199000011', '',  '0');</v>
      </c>
      <c r="K416" t="str">
        <f t="shared" si="14"/>
        <v>Update UFMT_CONV_RULE set (SRC_VALUE, DEST_VALUE, NEXT_KEY,  IS_DEFAULT) = (SELECT '840', '00018199000011', '',  '0' FROM DUAL) where CONV_KEY = '81' AND RULE_NUM = '2';</v>
      </c>
    </row>
    <row r="417" spans="1:11" x14ac:dyDescent="0.35">
      <c r="A417">
        <v>81</v>
      </c>
      <c r="B417">
        <v>3</v>
      </c>
      <c r="C417" s="2" t="s">
        <v>50</v>
      </c>
      <c r="D417" s="2" t="s">
        <v>1114</v>
      </c>
      <c r="F417">
        <v>0</v>
      </c>
      <c r="H417" t="str">
        <f>VLOOKUP(A417,UFMT_CONVERSION!$A:$E,3,FALSE)</f>
        <v>Currency -&gt; Cardless CWD GL</v>
      </c>
      <c r="I417" t="str">
        <f>VLOOKUP(A417,UFMT_CONVERSION!$A:$E,5,FALSE)</f>
        <v xml:space="preserve">CONV_TYPE_REPLACE </v>
      </c>
      <c r="J417" t="str">
        <f t="shared" si="13"/>
        <v>Insert into UFMT_CONV_RULE (CONV_KEY, RULE_NUM, SRC_VALUE, DEST_VALUE, NEXT_KEY,  IS_DEFAULT) Values ('81', '3', '116', '00018199000021', '',  '0');</v>
      </c>
      <c r="K417" t="str">
        <f t="shared" si="14"/>
        <v>Update UFMT_CONV_RULE set (SRC_VALUE, DEST_VALUE, NEXT_KEY,  IS_DEFAULT) = (SELECT '116', '00018199000021', '',  '0' FROM DUAL) where CONV_KEY = '81' AND RULE_NUM = '3';</v>
      </c>
    </row>
    <row r="418" spans="1:11" x14ac:dyDescent="0.35">
      <c r="A418">
        <v>82</v>
      </c>
      <c r="B418">
        <v>1</v>
      </c>
      <c r="C418" t="s">
        <v>370</v>
      </c>
      <c r="D418" t="s">
        <v>572</v>
      </c>
      <c r="F418">
        <v>0</v>
      </c>
      <c r="H418" t="str">
        <f>VLOOKUP(A418,UFMT_CONVERSION!$A:$E,3,FALSE)</f>
        <v>ReceiveID -&gt; BANK_ID2</v>
      </c>
      <c r="I418" t="str">
        <f>VLOOKUP(A418,UFMT_CONVERSION!$A:$E,5,FALSE)</f>
        <v xml:space="preserve">CONV_TYPE_REPLACE </v>
      </c>
      <c r="J418" t="str">
        <f t="shared" si="13"/>
        <v>Insert into UFMT_CONV_RULE (CONV_KEY, RULE_NUM, SRC_VALUE, DEST_VALUE, NEXT_KEY,  IS_DEFAULT) Values ('82', '1', '9116041', '99999', '',  '0');</v>
      </c>
      <c r="K418" t="str">
        <f t="shared" si="14"/>
        <v>Update UFMT_CONV_RULE set (SRC_VALUE, DEST_VALUE, NEXT_KEY,  IS_DEFAULT) = (SELECT '9116041', '99999', '',  '0' FROM DUAL) where CONV_KEY = '82' AND RULE_NUM = '1';</v>
      </c>
    </row>
    <row r="419" spans="1:11" x14ac:dyDescent="0.35">
      <c r="A419">
        <v>82</v>
      </c>
      <c r="B419">
        <v>2</v>
      </c>
      <c r="C419" s="2" t="s">
        <v>1115</v>
      </c>
      <c r="D419" t="s">
        <v>1116</v>
      </c>
      <c r="F419">
        <v>0</v>
      </c>
      <c r="H419" t="str">
        <f>VLOOKUP(A419,UFMT_CONVERSION!$A:$E,3,FALSE)</f>
        <v>ReceiveID -&gt; BANK_ID2</v>
      </c>
      <c r="I419" t="str">
        <f>VLOOKUP(A419,UFMT_CONVERSION!$A:$E,5,FALSE)</f>
        <v xml:space="preserve">CONV_TYPE_REPLACE </v>
      </c>
      <c r="J419" t="str">
        <f t="shared" si="13"/>
        <v>Insert into UFMT_CONV_RULE (CONV_KEY, RULE_NUM, SRC_VALUE, DEST_VALUE, NEXT_KEY,  IS_DEFAULT) Values ('82', '2', '9116086', '86', '',  '0');</v>
      </c>
      <c r="K419" t="str">
        <f t="shared" si="14"/>
        <v>Update UFMT_CONV_RULE set (SRC_VALUE, DEST_VALUE, NEXT_KEY,  IS_DEFAULT) = (SELECT '9116086', '86', '',  '0' FROM DUAL) where CONV_KEY = '82' AND RULE_NUM = '2';</v>
      </c>
    </row>
    <row r="420" spans="1:11" x14ac:dyDescent="0.35">
      <c r="A420">
        <v>82</v>
      </c>
      <c r="B420">
        <v>3</v>
      </c>
      <c r="C420" s="2" t="s">
        <v>1117</v>
      </c>
      <c r="D420" t="s">
        <v>197</v>
      </c>
      <c r="F420">
        <v>0</v>
      </c>
      <c r="H420" t="str">
        <f>VLOOKUP(A420,UFMT_CONVERSION!$A:$E,3,FALSE)</f>
        <v>ReceiveID -&gt; BANK_ID2</v>
      </c>
      <c r="I420" t="str">
        <f>VLOOKUP(A420,UFMT_CONVERSION!$A:$E,5,FALSE)</f>
        <v xml:space="preserve">CONV_TYPE_REPLACE </v>
      </c>
      <c r="J420" t="str">
        <f t="shared" si="13"/>
        <v>Insert into UFMT_CONV_RULE (CONV_KEY, RULE_NUM, SRC_VALUE, DEST_VALUE, NEXT_KEY,  IS_DEFAULT) Values ('82', '3', '9116088', '88', '',  '0');</v>
      </c>
      <c r="K420" t="str">
        <f t="shared" si="14"/>
        <v>Update UFMT_CONV_RULE set (SRC_VALUE, DEST_VALUE, NEXT_KEY,  IS_DEFAULT) = (SELECT '9116088', '88', '',  '0' FROM DUAL) where CONV_KEY = '82' AND RULE_NUM = '3';</v>
      </c>
    </row>
    <row r="421" spans="1:11" x14ac:dyDescent="0.35">
      <c r="A421">
        <v>82</v>
      </c>
      <c r="B421">
        <v>4</v>
      </c>
      <c r="C421" s="2" t="s">
        <v>1118</v>
      </c>
      <c r="D421" t="s">
        <v>65</v>
      </c>
      <c r="F421">
        <v>0</v>
      </c>
      <c r="H421" t="str">
        <f>VLOOKUP(A421,UFMT_CONVERSION!$A:$E,3,FALSE)</f>
        <v>ReceiveID -&gt; BANK_ID2</v>
      </c>
      <c r="I421" t="str">
        <f>VLOOKUP(A421,UFMT_CONVERSION!$A:$E,5,FALSE)</f>
        <v xml:space="preserve">CONV_TYPE_REPLACE </v>
      </c>
      <c r="J421" t="str">
        <f t="shared" si="13"/>
        <v>Insert into UFMT_CONV_RULE (CONV_KEY, RULE_NUM, SRC_VALUE, DEST_VALUE, NEXT_KEY,  IS_DEFAULT) Values ('82', '4', '9116036', '36', '',  '0');</v>
      </c>
      <c r="K421" t="str">
        <f t="shared" si="14"/>
        <v>Update UFMT_CONV_RULE set (SRC_VALUE, DEST_VALUE, NEXT_KEY,  IS_DEFAULT) = (SELECT '9116036', '36', '',  '0' FROM DUAL) where CONV_KEY = '82' AND RULE_NUM = '4';</v>
      </c>
    </row>
    <row r="422" spans="1:11" x14ac:dyDescent="0.35">
      <c r="A422">
        <v>82</v>
      </c>
      <c r="B422">
        <v>5</v>
      </c>
      <c r="C422" s="2" t="s">
        <v>1119</v>
      </c>
      <c r="D422" t="s">
        <v>1120</v>
      </c>
      <c r="F422">
        <v>0</v>
      </c>
      <c r="H422" t="str">
        <f>VLOOKUP(A422,UFMT_CONVERSION!$A:$E,3,FALSE)</f>
        <v>ReceiveID -&gt; BANK_ID2</v>
      </c>
      <c r="I422" t="str">
        <f>VLOOKUP(A422,UFMT_CONVERSION!$A:$E,5,FALSE)</f>
        <v xml:space="preserve">CONV_TYPE_REPLACE </v>
      </c>
      <c r="J422" t="str">
        <f t="shared" si="13"/>
        <v>Insert into UFMT_CONV_RULE (CONV_KEY, RULE_NUM, SRC_VALUE, DEST_VALUE, NEXT_KEY,  IS_DEFAULT) Values ('82', '5', '9116083', '83', '',  '0');</v>
      </c>
      <c r="K422" t="str">
        <f t="shared" si="14"/>
        <v>Update UFMT_CONV_RULE set (SRC_VALUE, DEST_VALUE, NEXT_KEY,  IS_DEFAULT) = (SELECT '9116083', '83', '',  '0' FROM DUAL) where CONV_KEY = '82' AND RULE_NUM = '5';</v>
      </c>
    </row>
    <row r="423" spans="1:11" x14ac:dyDescent="0.35">
      <c r="A423">
        <v>82</v>
      </c>
      <c r="B423">
        <v>6</v>
      </c>
      <c r="C423" s="2" t="s">
        <v>1121</v>
      </c>
      <c r="D423" t="s">
        <v>1122</v>
      </c>
      <c r="F423">
        <v>0</v>
      </c>
      <c r="H423" t="str">
        <f>VLOOKUP(A423,UFMT_CONVERSION!$A:$E,3,FALSE)</f>
        <v>ReceiveID -&gt; BANK_ID2</v>
      </c>
      <c r="I423" t="str">
        <f>VLOOKUP(A423,UFMT_CONVERSION!$A:$E,5,FALSE)</f>
        <v xml:space="preserve">CONV_TYPE_REPLACE </v>
      </c>
      <c r="J423" t="str">
        <f t="shared" si="13"/>
        <v>Insert into UFMT_CONV_RULE (CONV_KEY, RULE_NUM, SRC_VALUE, DEST_VALUE, NEXT_KEY,  IS_DEFAULT) Values ('82', '6', '9116085', '85', '',  '0');</v>
      </c>
      <c r="K423" t="str">
        <f t="shared" si="14"/>
        <v>Update UFMT_CONV_RULE set (SRC_VALUE, DEST_VALUE, NEXT_KEY,  IS_DEFAULT) = (SELECT '9116085', '85', '',  '0' FROM DUAL) where CONV_KEY = '82' AND RULE_NUM = '6';</v>
      </c>
    </row>
    <row r="424" spans="1:11" x14ac:dyDescent="0.35">
      <c r="A424">
        <v>83</v>
      </c>
      <c r="B424">
        <v>1</v>
      </c>
      <c r="C424" s="2"/>
      <c r="D424" t="s">
        <v>1123</v>
      </c>
      <c r="F424">
        <v>1</v>
      </c>
      <c r="H424" t="str">
        <f>VLOOKUP(A424,UFMT_CONVERSION!$A:$E,3,FALSE)</f>
        <v>Custom function set_rout_by_bankid</v>
      </c>
      <c r="I424" t="str">
        <f>VLOOKUP(A424,UFMT_CONVERSION!$A:$E,5,FALSE)</f>
        <v xml:space="preserve">CONV_TYPE_FUNCTION </v>
      </c>
      <c r="J424" t="str">
        <f t="shared" si="13"/>
        <v>Insert into UFMT_CONV_RULE (CONV_KEY, RULE_NUM, SRC_VALUE, DEST_VALUE, NEXT_KEY,  IS_DEFAULT) Values ('83', '1', '', 'set_rout_by_bankid', '',  '1');</v>
      </c>
      <c r="K424" t="str">
        <f t="shared" si="14"/>
        <v>Update UFMT_CONV_RULE set (SRC_VALUE, DEST_VALUE, NEXT_KEY,  IS_DEFAULT) = (SELECT '', 'set_rout_by_bankid', '',  '1' FROM DUAL) where CONV_KEY = '83' AND RULE_NUM = '1';</v>
      </c>
    </row>
    <row r="425" spans="1:11" x14ac:dyDescent="0.35">
      <c r="A425">
        <v>84</v>
      </c>
      <c r="B425">
        <v>1</v>
      </c>
      <c r="C425" s="2"/>
      <c r="D425" t="s">
        <v>1124</v>
      </c>
      <c r="F425">
        <v>1</v>
      </c>
      <c r="H425" t="str">
        <f>VLOOKUP(A425,UFMT_CONVERSION!$A:$E,3,FALSE)</f>
        <v>F48 -&gt; NBC IBFT BNB ACC_TP</v>
      </c>
      <c r="I425" t="str">
        <f>VLOOKUP(A425,UFMT_CONVERSION!$A:$E,5,FALSE)</f>
        <v xml:space="preserve">CONV_TYPE_TEMPLATE </v>
      </c>
      <c r="J425" t="str">
        <f t="shared" si="13"/>
        <v>Insert into UFMT_CONV_RULE (CONV_KEY, RULE_NUM, SRC_VALUE, DEST_VALUE, NEXT_KEY,  IS_DEFAULT) Values ('84', '1', '', '{3:L}', '',  '1');</v>
      </c>
      <c r="K425" t="str">
        <f t="shared" si="14"/>
        <v>Update UFMT_CONV_RULE set (SRC_VALUE, DEST_VALUE, NEXT_KEY,  IS_DEFAULT) = (SELECT '', '{3:L}', '',  '1' FROM DUAL) where CONV_KEY = '84' AND RULE_NUM = '1';</v>
      </c>
    </row>
    <row r="426" spans="1:11" x14ac:dyDescent="0.35">
      <c r="A426">
        <v>85</v>
      </c>
      <c r="B426">
        <v>1</v>
      </c>
      <c r="C426" s="2"/>
      <c r="D426" t="s">
        <v>1125</v>
      </c>
      <c r="F426">
        <v>1</v>
      </c>
      <c r="H426" t="str">
        <f>VLOOKUP(A426,UFMT_CONVERSION!$A:$E,3,FALSE)</f>
        <v>F48 -&gt; NBC IBFT BNB BNK_CODE</v>
      </c>
      <c r="I426" t="str">
        <f>VLOOKUP(A426,UFMT_CONVERSION!$A:$E,5,FALSE)</f>
        <v xml:space="preserve">CONV_TYPE_TEMPLATE </v>
      </c>
      <c r="J426" t="str">
        <f t="shared" si="13"/>
        <v>Insert into UFMT_CONV_RULE (CONV_KEY, RULE_NUM, SRC_VALUE, DEST_VALUE, NEXT_KEY,  IS_DEFAULT) Values ('85', '1', '', '{8:L:4}', '',  '1');</v>
      </c>
      <c r="K426" t="str">
        <f t="shared" si="14"/>
        <v>Update UFMT_CONV_RULE set (SRC_VALUE, DEST_VALUE, NEXT_KEY,  IS_DEFAULT) = (SELECT '', '{8:L:4}', '',  '1' FROM DUAL) where CONV_KEY = '85' AND RULE_NUM = '1';</v>
      </c>
    </row>
    <row r="427" spans="1:11" x14ac:dyDescent="0.35">
      <c r="A427">
        <v>86</v>
      </c>
      <c r="B427">
        <v>1</v>
      </c>
      <c r="D427" t="s">
        <v>1126</v>
      </c>
      <c r="F427">
        <v>1</v>
      </c>
      <c r="H427" t="str">
        <f>VLOOKUP(A427,UFMT_CONVERSION!$A:$E,3,FALSE)</f>
        <v>F48 -&gt; NBC IBFT BNB BNK_NAME</v>
      </c>
      <c r="I427" t="str">
        <f>VLOOKUP(A427,UFMT_CONVERSION!$A:$E,5,FALSE)</f>
        <v xml:space="preserve">CONV_TYPE_TEMPLATE </v>
      </c>
      <c r="J427" t="str">
        <f t="shared" si="13"/>
        <v>Insert into UFMT_CONV_RULE (CONV_KEY, RULE_NUM, SRC_VALUE, DEST_VALUE, NEXT_KEY,  IS_DEFAULT) Values ('86', '1', '', '{48:L:12}', '',  '1');</v>
      </c>
      <c r="K427" t="str">
        <f t="shared" si="14"/>
        <v>Update UFMT_CONV_RULE set (SRC_VALUE, DEST_VALUE, NEXT_KEY,  IS_DEFAULT) = (SELECT '', '{48:L:12}', '',  '1' FROM DUAL) where CONV_KEY = '86' AND RULE_NUM = '1';</v>
      </c>
    </row>
    <row r="428" spans="1:11" x14ac:dyDescent="0.35">
      <c r="A428">
        <v>87</v>
      </c>
      <c r="B428">
        <v>1</v>
      </c>
      <c r="C428" s="2"/>
      <c r="D428" s="2" t="s">
        <v>1127</v>
      </c>
      <c r="F428">
        <v>1</v>
      </c>
      <c r="H428" t="str">
        <f>VLOOKUP(A428,UFMT_CONVERSION!$A:$E,3,FALSE)</f>
        <v>F48 -&gt; NBC IBFT BNB ACC_NO</v>
      </c>
      <c r="I428" t="str">
        <f>VLOOKUP(A428,UFMT_CONVERSION!$A:$E,5,FALSE)</f>
        <v xml:space="preserve">CONV_TYPE_TEMPLATE </v>
      </c>
      <c r="J428" t="str">
        <f t="shared" si="13"/>
        <v>Insert into UFMT_CONV_RULE (CONV_KEY, RULE_NUM, SRC_VALUE, DEST_VALUE, NEXT_KEY,  IS_DEFAULT) Values ('87', '1', '', '{28:L:60}', '',  '1');</v>
      </c>
      <c r="K428" t="str">
        <f t="shared" si="14"/>
        <v>Update UFMT_CONV_RULE set (SRC_VALUE, DEST_VALUE, NEXT_KEY,  IS_DEFAULT) = (SELECT '', '{28:L:60}', '',  '1' FROM DUAL) where CONV_KEY = '87' AND RULE_NUM = '1';</v>
      </c>
    </row>
    <row r="429" spans="1:11" x14ac:dyDescent="0.35">
      <c r="A429">
        <v>88</v>
      </c>
      <c r="B429">
        <v>1</v>
      </c>
      <c r="C429" s="2"/>
      <c r="D429" s="2" t="s">
        <v>1128</v>
      </c>
      <c r="F429">
        <v>1</v>
      </c>
      <c r="H429" t="str">
        <f>VLOOKUP(A429,UFMT_CONVERSION!$A:$E,3,FALSE)</f>
        <v>F48 -&gt; NBC IBFT BNB ACC_NAME</v>
      </c>
      <c r="I429" t="str">
        <f>VLOOKUP(A429,UFMT_CONVERSION!$A:$E,5,FALSE)</f>
        <v xml:space="preserve">CONV_TYPE_TEMPLATE </v>
      </c>
      <c r="J429" t="str">
        <f t="shared" si="13"/>
        <v>Insert into UFMT_CONV_RULE (CONV_KEY, RULE_NUM, SRC_VALUE, DEST_VALUE, NEXT_KEY,  IS_DEFAULT) Values ('88', '1', '', '{28:L:88}', '',  '1');</v>
      </c>
      <c r="K429" t="str">
        <f t="shared" si="14"/>
        <v>Update UFMT_CONV_RULE set (SRC_VALUE, DEST_VALUE, NEXT_KEY,  IS_DEFAULT) = (SELECT '', '{28:L:88}', '',  '1' FROM DUAL) where CONV_KEY = '88' AND RULE_NUM = '1';</v>
      </c>
    </row>
    <row r="430" spans="1:11" x14ac:dyDescent="0.35">
      <c r="A430">
        <v>89</v>
      </c>
      <c r="B430">
        <v>1</v>
      </c>
      <c r="C430" s="2"/>
      <c r="D430" s="2" t="s">
        <v>1129</v>
      </c>
      <c r="F430">
        <v>1</v>
      </c>
      <c r="H430" t="str">
        <f>VLOOKUP(A430,UFMT_CONVERSION!$A:$E,3,FALSE)</f>
        <v>F48 -&gt; NBC IBFT BNB AMOUNT</v>
      </c>
      <c r="I430" t="str">
        <f>VLOOKUP(A430,UFMT_CONVERSION!$A:$E,5,FALSE)</f>
        <v xml:space="preserve">CONV_TYPE_TEMPLATE </v>
      </c>
      <c r="J430" t="str">
        <f t="shared" si="13"/>
        <v>Insert into UFMT_CONV_RULE (CONV_KEY, RULE_NUM, SRC_VALUE, DEST_VALUE, NEXT_KEY,  IS_DEFAULT) Values ('89', '1', '', '{12:L:116}', '',  '1');</v>
      </c>
      <c r="K430" t="str">
        <f t="shared" si="14"/>
        <v>Update UFMT_CONV_RULE set (SRC_VALUE, DEST_VALUE, NEXT_KEY,  IS_DEFAULT) = (SELECT '', '{12:L:116}', '',  '1' FROM DUAL) where CONV_KEY = '89' AND RULE_NUM = '1';</v>
      </c>
    </row>
    <row r="431" spans="1:11" x14ac:dyDescent="0.35">
      <c r="A431">
        <v>90</v>
      </c>
      <c r="B431">
        <v>1</v>
      </c>
      <c r="C431" s="2"/>
      <c r="D431" s="2" t="s">
        <v>254</v>
      </c>
      <c r="F431">
        <v>1</v>
      </c>
      <c r="H431" t="str">
        <f>VLOOKUP(A431,UFMT_CONVERSION!$A:$E,3,FALSE)</f>
        <v>COND CONV: iBSM FT-related trans_types</v>
      </c>
      <c r="I431" t="str">
        <f>VLOOKUP(A431,UFMT_CONVERSION!$A:$E,5,FALSE)</f>
        <v xml:space="preserve">CONV_TYPE_REPLACE </v>
      </c>
      <c r="J431" t="str">
        <f t="shared" si="13"/>
        <v>Insert into UFMT_CONV_RULE (CONV_KEY, RULE_NUM, SRC_VALUE, DEST_VALUE, NEXT_KEY,  IS_DEFAULT) Values ('90', '1', '', '0', '',  '1');</v>
      </c>
      <c r="K431" t="str">
        <f t="shared" si="14"/>
        <v>Update UFMT_CONV_RULE set (SRC_VALUE, DEST_VALUE, NEXT_KEY,  IS_DEFAULT) = (SELECT '', '0', '',  '1' FROM DUAL) where CONV_KEY = '90' AND RULE_NUM = '1';</v>
      </c>
    </row>
    <row r="432" spans="1:11" x14ac:dyDescent="0.35">
      <c r="A432">
        <v>90</v>
      </c>
      <c r="B432">
        <v>2</v>
      </c>
      <c r="C432" s="2" t="s">
        <v>348</v>
      </c>
      <c r="D432" s="2" t="s">
        <v>12</v>
      </c>
      <c r="F432">
        <v>0</v>
      </c>
      <c r="H432" t="str">
        <f>VLOOKUP(A432,UFMT_CONVERSION!$A:$E,3,FALSE)</f>
        <v>COND CONV: iBSM FT-related trans_types</v>
      </c>
      <c r="I432" t="str">
        <f>VLOOKUP(A432,UFMT_CONVERSION!$A:$E,5,FALSE)</f>
        <v xml:space="preserve">CONV_TYPE_REPLACE </v>
      </c>
      <c r="J432" t="str">
        <f t="shared" si="13"/>
        <v>Insert into UFMT_CONV_RULE (CONV_KEY, RULE_NUM, SRC_VALUE, DEST_VALUE, NEXT_KEY,  IS_DEFAULT) Values ('90', '2', '430', '1', '',  '0');</v>
      </c>
      <c r="K432" t="str">
        <f t="shared" si="14"/>
        <v>Update UFMT_CONV_RULE set (SRC_VALUE, DEST_VALUE, NEXT_KEY,  IS_DEFAULT) = (SELECT '430', '1', '',  '0' FROM DUAL) where CONV_KEY = '90' AND RULE_NUM = '2';</v>
      </c>
    </row>
    <row r="433" spans="1:11" x14ac:dyDescent="0.35">
      <c r="A433">
        <v>90</v>
      </c>
      <c r="B433">
        <v>3</v>
      </c>
      <c r="C433" s="2" t="s">
        <v>205</v>
      </c>
      <c r="D433" s="2" t="s">
        <v>12</v>
      </c>
      <c r="F433">
        <v>0</v>
      </c>
      <c r="H433" t="str">
        <f>VLOOKUP(A433,UFMT_CONVERSION!$A:$E,3,FALSE)</f>
        <v>COND CONV: iBSM FT-related trans_types</v>
      </c>
      <c r="I433" t="str">
        <f>VLOOKUP(A433,UFMT_CONVERSION!$A:$E,5,FALSE)</f>
        <v xml:space="preserve">CONV_TYPE_REPLACE </v>
      </c>
      <c r="J433" t="str">
        <f t="shared" si="13"/>
        <v>Insert into UFMT_CONV_RULE (CONV_KEY, RULE_NUM, SRC_VALUE, DEST_VALUE, NEXT_KEY,  IS_DEFAULT) Values ('90', '3', '689', '1', '',  '0');</v>
      </c>
      <c r="K433" t="str">
        <f t="shared" si="14"/>
        <v>Update UFMT_CONV_RULE set (SRC_VALUE, DEST_VALUE, NEXT_KEY,  IS_DEFAULT) = (SELECT '689', '1', '',  '0' FROM DUAL) where CONV_KEY = '90' AND RULE_NUM = '3';</v>
      </c>
    </row>
    <row r="434" spans="1:11" x14ac:dyDescent="0.35">
      <c r="A434">
        <v>90</v>
      </c>
      <c r="B434">
        <v>4</v>
      </c>
      <c r="C434" s="2" t="s">
        <v>421</v>
      </c>
      <c r="D434" s="2" t="s">
        <v>12</v>
      </c>
      <c r="F434">
        <v>0</v>
      </c>
      <c r="H434" t="str">
        <f>VLOOKUP(A434,UFMT_CONVERSION!$A:$E,3,FALSE)</f>
        <v>COND CONV: iBSM FT-related trans_types</v>
      </c>
      <c r="I434" t="str">
        <f>VLOOKUP(A434,UFMT_CONVERSION!$A:$E,5,FALSE)</f>
        <v xml:space="preserve">CONV_TYPE_REPLACE </v>
      </c>
      <c r="J434" t="str">
        <f t="shared" si="13"/>
        <v>Insert into UFMT_CONV_RULE (CONV_KEY, RULE_NUM, SRC_VALUE, DEST_VALUE, NEXT_KEY,  IS_DEFAULT) Values ('90', '4', '621', '1', '',  '0');</v>
      </c>
      <c r="K434" t="str">
        <f t="shared" si="14"/>
        <v>Update UFMT_CONV_RULE set (SRC_VALUE, DEST_VALUE, NEXT_KEY,  IS_DEFAULT) = (SELECT '621', '1', '',  '0' FROM DUAL) where CONV_KEY = '90' AND RULE_NUM = '4';</v>
      </c>
    </row>
    <row r="435" spans="1:11" x14ac:dyDescent="0.35">
      <c r="A435">
        <v>90</v>
      </c>
      <c r="B435">
        <v>5</v>
      </c>
      <c r="C435" s="2" t="s">
        <v>366</v>
      </c>
      <c r="D435" s="2" t="s">
        <v>12</v>
      </c>
      <c r="F435">
        <v>0</v>
      </c>
      <c r="H435" t="str">
        <f>VLOOKUP(A435,UFMT_CONVERSION!$A:$E,3,FALSE)</f>
        <v>COND CONV: iBSM FT-related trans_types</v>
      </c>
      <c r="I435" t="str">
        <f>VLOOKUP(A435,UFMT_CONVERSION!$A:$E,5,FALSE)</f>
        <v xml:space="preserve">CONV_TYPE_REPLACE </v>
      </c>
      <c r="J435" t="str">
        <f t="shared" si="13"/>
        <v>Insert into UFMT_CONV_RULE (CONV_KEY, RULE_NUM, SRC_VALUE, DEST_VALUE, NEXT_KEY,  IS_DEFAULT) Values ('90', '5', '610', '1', '',  '0');</v>
      </c>
      <c r="K435" t="str">
        <f t="shared" si="14"/>
        <v>Update UFMT_CONV_RULE set (SRC_VALUE, DEST_VALUE, NEXT_KEY,  IS_DEFAULT) = (SELECT '610', '1', '',  '0' FROM DUAL) where CONV_KEY = '90' AND RULE_NUM = '5';</v>
      </c>
    </row>
    <row r="436" spans="1:11" x14ac:dyDescent="0.35">
      <c r="A436">
        <v>90</v>
      </c>
      <c r="B436">
        <v>6</v>
      </c>
      <c r="C436" t="s">
        <v>1110</v>
      </c>
      <c r="D436" t="s">
        <v>12</v>
      </c>
      <c r="F436">
        <v>0</v>
      </c>
      <c r="H436" t="str">
        <f>VLOOKUP(A436,UFMT_CONVERSION!$A:$E,3,FALSE)</f>
        <v>COND CONV: iBSM FT-related trans_types</v>
      </c>
      <c r="I436" t="str">
        <f>VLOOKUP(A436,UFMT_CONVERSION!$A:$E,5,FALSE)</f>
        <v xml:space="preserve">CONV_TYPE_REPLACE </v>
      </c>
      <c r="J436" t="str">
        <f t="shared" si="13"/>
        <v>Insert into UFMT_CONV_RULE (CONV_KEY, RULE_NUM, SRC_VALUE, DEST_VALUE, NEXT_KEY,  IS_DEFAULT) Values ('90', '6', '613', '1', '',  '0');</v>
      </c>
      <c r="K436" t="str">
        <f t="shared" si="14"/>
        <v>Update UFMT_CONV_RULE set (SRC_VALUE, DEST_VALUE, NEXT_KEY,  IS_DEFAULT) = (SELECT '613', '1', '',  '0' FROM DUAL) where CONV_KEY = '90' AND RULE_NUM = '6';</v>
      </c>
    </row>
    <row r="437" spans="1:11" x14ac:dyDescent="0.35">
      <c r="A437">
        <v>90</v>
      </c>
      <c r="B437">
        <v>7</v>
      </c>
      <c r="C437" t="s">
        <v>519</v>
      </c>
      <c r="D437" t="s">
        <v>12</v>
      </c>
      <c r="F437">
        <v>0</v>
      </c>
      <c r="H437" t="str">
        <f>VLOOKUP(A437,UFMT_CONVERSION!$A:$E,3,FALSE)</f>
        <v>COND CONV: iBSM FT-related trans_types</v>
      </c>
      <c r="I437" t="str">
        <f>VLOOKUP(A437,UFMT_CONVERSION!$A:$E,5,FALSE)</f>
        <v xml:space="preserve">CONV_TYPE_REPLACE </v>
      </c>
      <c r="J437" t="str">
        <f t="shared" si="13"/>
        <v>Insert into UFMT_CONV_RULE (CONV_KEY, RULE_NUM, SRC_VALUE, DEST_VALUE, NEXT_KEY,  IS_DEFAULT) Values ('90', '7', '783', '1', '',  '0');</v>
      </c>
      <c r="K437" t="str">
        <f t="shared" si="14"/>
        <v>Update UFMT_CONV_RULE set (SRC_VALUE, DEST_VALUE, NEXT_KEY,  IS_DEFAULT) = (SELECT '783', '1', '',  '0' FROM DUAL) where CONV_KEY = '90' AND RULE_NUM = '7';</v>
      </c>
    </row>
    <row r="438" spans="1:11" x14ac:dyDescent="0.35">
      <c r="A438">
        <v>90</v>
      </c>
      <c r="B438">
        <v>8</v>
      </c>
      <c r="C438" t="s">
        <v>921</v>
      </c>
      <c r="D438" t="s">
        <v>12</v>
      </c>
      <c r="F438">
        <v>0</v>
      </c>
      <c r="H438" t="str">
        <f>VLOOKUP(A438,UFMT_CONVERSION!$A:$E,3,FALSE)</f>
        <v>COND CONV: iBSM FT-related trans_types</v>
      </c>
      <c r="I438" t="str">
        <f>VLOOKUP(A438,UFMT_CONVERSION!$A:$E,5,FALSE)</f>
        <v xml:space="preserve">CONV_TYPE_REPLACE </v>
      </c>
      <c r="J438" t="str">
        <f t="shared" si="13"/>
        <v>Insert into UFMT_CONV_RULE (CONV_KEY, RULE_NUM, SRC_VALUE, DEST_VALUE, NEXT_KEY,  IS_DEFAULT) Values ('90', '8', '781', '1', '',  '0');</v>
      </c>
      <c r="K438" t="str">
        <f t="shared" si="14"/>
        <v>Update UFMT_CONV_RULE set (SRC_VALUE, DEST_VALUE, NEXT_KEY,  IS_DEFAULT) = (SELECT '781', '1', '',  '0' FROM DUAL) where CONV_KEY = '90' AND RULE_NUM = '8';</v>
      </c>
    </row>
    <row r="439" spans="1:11" x14ac:dyDescent="0.35">
      <c r="A439">
        <v>90</v>
      </c>
      <c r="B439">
        <v>9</v>
      </c>
      <c r="C439" t="s">
        <v>278</v>
      </c>
      <c r="D439" t="s">
        <v>12</v>
      </c>
      <c r="F439">
        <v>0</v>
      </c>
      <c r="H439" t="str">
        <f>VLOOKUP(A439,UFMT_CONVERSION!$A:$E,3,FALSE)</f>
        <v>COND CONV: iBSM FT-related trans_types</v>
      </c>
      <c r="I439" t="str">
        <f>VLOOKUP(A439,UFMT_CONVERSION!$A:$E,5,FALSE)</f>
        <v xml:space="preserve">CONV_TYPE_REPLACE </v>
      </c>
      <c r="J439" t="str">
        <f t="shared" si="13"/>
        <v>Insert into UFMT_CONV_RULE (CONV_KEY, RULE_NUM, SRC_VALUE, DEST_VALUE, NEXT_KEY,  IS_DEFAULT) Values ('90', '9', '785', '1', '',  '0');</v>
      </c>
      <c r="K439" t="str">
        <f t="shared" si="14"/>
        <v>Update UFMT_CONV_RULE set (SRC_VALUE, DEST_VALUE, NEXT_KEY,  IS_DEFAULT) = (SELECT '785', '1', '',  '0' FROM DUAL) where CONV_KEY = '90' AND RULE_NUM = '9';</v>
      </c>
    </row>
    <row r="440" spans="1:11" x14ac:dyDescent="0.35">
      <c r="A440">
        <v>90</v>
      </c>
      <c r="B440">
        <v>10</v>
      </c>
      <c r="C440" t="s">
        <v>193</v>
      </c>
      <c r="D440" t="s">
        <v>12</v>
      </c>
      <c r="F440">
        <v>0</v>
      </c>
      <c r="H440" t="str">
        <f>VLOOKUP(A440,UFMT_CONVERSION!$A:$E,3,FALSE)</f>
        <v>COND CONV: iBSM FT-related trans_types</v>
      </c>
      <c r="I440" t="str">
        <f>VLOOKUP(A440,UFMT_CONVERSION!$A:$E,5,FALSE)</f>
        <v xml:space="preserve">CONV_TYPE_REPLACE </v>
      </c>
      <c r="J440" t="str">
        <f t="shared" si="13"/>
        <v>Insert into UFMT_CONV_RULE (CONV_KEY, RULE_NUM, SRC_VALUE, DEST_VALUE, NEXT_KEY,  IS_DEFAULT) Values ('90', '10', '703', '1', '',  '0');</v>
      </c>
      <c r="K440" t="str">
        <f t="shared" si="14"/>
        <v>Update UFMT_CONV_RULE set (SRC_VALUE, DEST_VALUE, NEXT_KEY,  IS_DEFAULT) = (SELECT '703', '1', '',  '0' FROM DUAL) where CONV_KEY = '90' AND RULE_NUM = '10';</v>
      </c>
    </row>
    <row r="441" spans="1:11" x14ac:dyDescent="0.35">
      <c r="A441">
        <v>91</v>
      </c>
      <c r="B441">
        <v>1</v>
      </c>
      <c r="C441" t="s">
        <v>572</v>
      </c>
      <c r="D441" t="s">
        <v>370</v>
      </c>
      <c r="F441">
        <v>0</v>
      </c>
      <c r="H441" t="str">
        <f>VLOOKUP(A441,UFMT_CONVERSION!$A:$E,3,FALSE)</f>
        <v>BANK_ID2-&gt;ReceiveID (NBC)</v>
      </c>
      <c r="I441" t="str">
        <f>VLOOKUP(A441,UFMT_CONVERSION!$A:$E,5,FALSE)</f>
        <v xml:space="preserve">CONV_TYPE_REPLACE </v>
      </c>
      <c r="J441" t="str">
        <f t="shared" si="13"/>
        <v>Insert into UFMT_CONV_RULE (CONV_KEY, RULE_NUM, SRC_VALUE, DEST_VALUE, NEXT_KEY,  IS_DEFAULT) Values ('91', '1', '99999', '9116041', '',  '0');</v>
      </c>
      <c r="K441" t="str">
        <f t="shared" si="14"/>
        <v>Update UFMT_CONV_RULE set (SRC_VALUE, DEST_VALUE, NEXT_KEY,  IS_DEFAULT) = (SELECT '99999', '9116041', '',  '0' FROM DUAL) where CONV_KEY = '91' AND RULE_NUM = '1';</v>
      </c>
    </row>
    <row r="442" spans="1:11" x14ac:dyDescent="0.35">
      <c r="A442">
        <v>91</v>
      </c>
      <c r="B442">
        <v>2</v>
      </c>
      <c r="C442" t="s">
        <v>1116</v>
      </c>
      <c r="D442" t="s">
        <v>1115</v>
      </c>
      <c r="F442">
        <v>0</v>
      </c>
      <c r="H442" t="str">
        <f>VLOOKUP(A442,UFMT_CONVERSION!$A:$E,3,FALSE)</f>
        <v>BANK_ID2-&gt;ReceiveID (NBC)</v>
      </c>
      <c r="I442" t="str">
        <f>VLOOKUP(A442,UFMT_CONVERSION!$A:$E,5,FALSE)</f>
        <v xml:space="preserve">CONV_TYPE_REPLACE </v>
      </c>
      <c r="J442" t="str">
        <f t="shared" si="13"/>
        <v>Insert into UFMT_CONV_RULE (CONV_KEY, RULE_NUM, SRC_VALUE, DEST_VALUE, NEXT_KEY,  IS_DEFAULT) Values ('91', '2', '86', '9116086', '',  '0');</v>
      </c>
      <c r="K442" t="str">
        <f t="shared" si="14"/>
        <v>Update UFMT_CONV_RULE set (SRC_VALUE, DEST_VALUE, NEXT_KEY,  IS_DEFAULT) = (SELECT '86', '9116086', '',  '0' FROM DUAL) where CONV_KEY = '91' AND RULE_NUM = '2';</v>
      </c>
    </row>
    <row r="443" spans="1:11" x14ac:dyDescent="0.35">
      <c r="A443">
        <v>91</v>
      </c>
      <c r="B443">
        <v>3</v>
      </c>
      <c r="C443" s="2" t="s">
        <v>197</v>
      </c>
      <c r="D443" s="2" t="s">
        <v>1117</v>
      </c>
      <c r="F443">
        <v>0</v>
      </c>
      <c r="H443" t="str">
        <f>VLOOKUP(A443,UFMT_CONVERSION!$A:$E,3,FALSE)</f>
        <v>BANK_ID2-&gt;ReceiveID (NBC)</v>
      </c>
      <c r="I443" t="str">
        <f>VLOOKUP(A443,UFMT_CONVERSION!$A:$E,5,FALSE)</f>
        <v xml:space="preserve">CONV_TYPE_REPLACE </v>
      </c>
      <c r="J443" t="str">
        <f t="shared" si="13"/>
        <v>Insert into UFMT_CONV_RULE (CONV_KEY, RULE_NUM, SRC_VALUE, DEST_VALUE, NEXT_KEY,  IS_DEFAULT) Values ('91', '3', '88', '9116088', '',  '0');</v>
      </c>
      <c r="K443" t="str">
        <f t="shared" si="14"/>
        <v>Update UFMT_CONV_RULE set (SRC_VALUE, DEST_VALUE, NEXT_KEY,  IS_DEFAULT) = (SELECT '88', '9116088', '',  '0' FROM DUAL) where CONV_KEY = '91' AND RULE_NUM = '3';</v>
      </c>
    </row>
    <row r="444" spans="1:11" x14ac:dyDescent="0.35">
      <c r="A444">
        <v>91</v>
      </c>
      <c r="B444">
        <v>4</v>
      </c>
      <c r="C444" s="2" t="s">
        <v>65</v>
      </c>
      <c r="D444" s="2" t="s">
        <v>1118</v>
      </c>
      <c r="F444">
        <v>0</v>
      </c>
      <c r="H444" t="str">
        <f>VLOOKUP(A444,UFMT_CONVERSION!$A:$E,3,FALSE)</f>
        <v>BANK_ID2-&gt;ReceiveID (NBC)</v>
      </c>
      <c r="I444" t="str">
        <f>VLOOKUP(A444,UFMT_CONVERSION!$A:$E,5,FALSE)</f>
        <v xml:space="preserve">CONV_TYPE_REPLACE </v>
      </c>
      <c r="J444" t="str">
        <f t="shared" si="13"/>
        <v>Insert into UFMT_CONV_RULE (CONV_KEY, RULE_NUM, SRC_VALUE, DEST_VALUE, NEXT_KEY,  IS_DEFAULT) Values ('91', '4', '36', '9116036', '',  '0');</v>
      </c>
      <c r="K444" t="str">
        <f t="shared" si="14"/>
        <v>Update UFMT_CONV_RULE set (SRC_VALUE, DEST_VALUE, NEXT_KEY,  IS_DEFAULT) = (SELECT '36', '9116036', '',  '0' FROM DUAL) where CONV_KEY = '91' AND RULE_NUM = '4';</v>
      </c>
    </row>
    <row r="445" spans="1:11" x14ac:dyDescent="0.35">
      <c r="A445">
        <v>91</v>
      </c>
      <c r="B445">
        <v>5</v>
      </c>
      <c r="C445" s="2" t="s">
        <v>1120</v>
      </c>
      <c r="D445" s="2" t="s">
        <v>1119</v>
      </c>
      <c r="F445">
        <v>0</v>
      </c>
      <c r="H445" t="str">
        <f>VLOOKUP(A445,UFMT_CONVERSION!$A:$E,3,FALSE)</f>
        <v>BANK_ID2-&gt;ReceiveID (NBC)</v>
      </c>
      <c r="I445" t="str">
        <f>VLOOKUP(A445,UFMT_CONVERSION!$A:$E,5,FALSE)</f>
        <v xml:space="preserve">CONV_TYPE_REPLACE </v>
      </c>
      <c r="J445" t="str">
        <f t="shared" si="13"/>
        <v>Insert into UFMT_CONV_RULE (CONV_KEY, RULE_NUM, SRC_VALUE, DEST_VALUE, NEXT_KEY,  IS_DEFAULT) Values ('91', '5', '83', '9116083', '',  '0');</v>
      </c>
      <c r="K445" t="str">
        <f t="shared" si="14"/>
        <v>Update UFMT_CONV_RULE set (SRC_VALUE, DEST_VALUE, NEXT_KEY,  IS_DEFAULT) = (SELECT '83', '9116083', '',  '0' FROM DUAL) where CONV_KEY = '91' AND RULE_NUM = '5';</v>
      </c>
    </row>
    <row r="446" spans="1:11" x14ac:dyDescent="0.35">
      <c r="A446">
        <v>91</v>
      </c>
      <c r="B446">
        <v>6</v>
      </c>
      <c r="C446" s="2" t="s">
        <v>1122</v>
      </c>
      <c r="D446" s="2" t="s">
        <v>1121</v>
      </c>
      <c r="F446">
        <v>0</v>
      </c>
      <c r="H446" t="str">
        <f>VLOOKUP(A446,UFMT_CONVERSION!$A:$E,3,FALSE)</f>
        <v>BANK_ID2-&gt;ReceiveID (NBC)</v>
      </c>
      <c r="I446" t="str">
        <f>VLOOKUP(A446,UFMT_CONVERSION!$A:$E,5,FALSE)</f>
        <v xml:space="preserve">CONV_TYPE_REPLACE </v>
      </c>
      <c r="J446" t="str">
        <f t="shared" si="13"/>
        <v>Insert into UFMT_CONV_RULE (CONV_KEY, RULE_NUM, SRC_VALUE, DEST_VALUE, NEXT_KEY,  IS_DEFAULT) Values ('91', '6', '85', '9116085', '',  '0');</v>
      </c>
      <c r="K446" t="str">
        <f t="shared" si="14"/>
        <v>Update UFMT_CONV_RULE set (SRC_VALUE, DEST_VALUE, NEXT_KEY,  IS_DEFAULT) = (SELECT '85', '9116085', '',  '0' FROM DUAL) where CONV_KEY = '91' AND RULE_NUM = '6';</v>
      </c>
    </row>
    <row r="447" spans="1:11" x14ac:dyDescent="0.35">
      <c r="A447">
        <v>92</v>
      </c>
      <c r="B447">
        <v>1</v>
      </c>
      <c r="C447" s="2" t="s">
        <v>572</v>
      </c>
      <c r="D447" s="2" t="s">
        <v>1130</v>
      </c>
      <c r="F447">
        <v>0</v>
      </c>
      <c r="H447" t="str">
        <f>VLOOKUP(A447,UFMT_CONVERSION!$A:$E,3,FALSE)</f>
        <v>BANK_ID2-&gt;Bank name (NBC)</v>
      </c>
      <c r="I447" t="str">
        <f>VLOOKUP(A447,UFMT_CONVERSION!$A:$E,5,FALSE)</f>
        <v xml:space="preserve">CONV_TYPE_REPLACE </v>
      </c>
      <c r="J447" t="str">
        <f t="shared" si="13"/>
        <v>Insert into UFMT_CONV_RULE (CONV_KEY, RULE_NUM, SRC_VALUE, DEST_VALUE, NEXT_KEY,  IS_DEFAULT) Values ('92', '1', '99999', 'Acleda Bank Plc', '',  '0');</v>
      </c>
      <c r="K447" t="str">
        <f t="shared" si="14"/>
        <v>Update UFMT_CONV_RULE set (SRC_VALUE, DEST_VALUE, NEXT_KEY,  IS_DEFAULT) = (SELECT '99999', 'Acleda Bank Plc', '',  '0' FROM DUAL) where CONV_KEY = '92' AND RULE_NUM = '1';</v>
      </c>
    </row>
    <row r="448" spans="1:11" x14ac:dyDescent="0.35">
      <c r="A448">
        <v>92</v>
      </c>
      <c r="B448">
        <v>2</v>
      </c>
      <c r="C448" s="2" t="s">
        <v>1116</v>
      </c>
      <c r="D448" s="2" t="s">
        <v>1131</v>
      </c>
      <c r="F448">
        <v>0</v>
      </c>
      <c r="H448" t="str">
        <f>VLOOKUP(A448,UFMT_CONVERSION!$A:$E,3,FALSE)</f>
        <v>BANK_ID2-&gt;Bank name (NBC)</v>
      </c>
      <c r="I448" t="str">
        <f>VLOOKUP(A448,UFMT_CONVERSION!$A:$E,5,FALSE)</f>
        <v xml:space="preserve">CONV_TYPE_REPLACE </v>
      </c>
      <c r="J448" t="str">
        <f t="shared" si="13"/>
        <v>Insert into UFMT_CONV_RULE (CONV_KEY, RULE_NUM, SRC_VALUE, DEST_VALUE, NEXT_KEY,  IS_DEFAULT) Values ('92', '2', '86', 'Sathapana Limited', '',  '0');</v>
      </c>
      <c r="K448" t="str">
        <f t="shared" si="14"/>
        <v>Update UFMT_CONV_RULE set (SRC_VALUE, DEST_VALUE, NEXT_KEY,  IS_DEFAULT) = (SELECT '86', 'Sathapana Limited', '',  '0' FROM DUAL) where CONV_KEY = '92' AND RULE_NUM = '2';</v>
      </c>
    </row>
    <row r="449" spans="1:11" x14ac:dyDescent="0.35">
      <c r="A449">
        <v>92</v>
      </c>
      <c r="B449" s="2">
        <v>3</v>
      </c>
      <c r="C449" s="2" t="s">
        <v>197</v>
      </c>
      <c r="D449" s="2" t="s">
        <v>1132</v>
      </c>
      <c r="F449">
        <v>0</v>
      </c>
      <c r="H449" t="str">
        <f>VLOOKUP(A449,UFMT_CONVERSION!$A:$E,3,FALSE)</f>
        <v>BANK_ID2-&gt;Bank name (NBC)</v>
      </c>
      <c r="I449" t="str">
        <f>VLOOKUP(A449,UFMT_CONVERSION!$A:$E,5,FALSE)</f>
        <v xml:space="preserve">CONV_TYPE_REPLACE </v>
      </c>
      <c r="J449" t="str">
        <f t="shared" si="13"/>
        <v>Insert into UFMT_CONV_RULE (CONV_KEY, RULE_NUM, SRC_VALUE, DEST_VALUE, NEXT_KEY,  IS_DEFAULT) Values ('92', '3', '88', 'Prasac MFI Ltd', '',  '0');</v>
      </c>
      <c r="K449" t="str">
        <f t="shared" si="14"/>
        <v>Update UFMT_CONV_RULE set (SRC_VALUE, DEST_VALUE, NEXT_KEY,  IS_DEFAULT) = (SELECT '88', 'Prasac MFI Ltd', '',  '0' FROM DUAL) where CONV_KEY = '92' AND RULE_NUM = '3';</v>
      </c>
    </row>
    <row r="450" spans="1:11" x14ac:dyDescent="0.35">
      <c r="A450">
        <v>92</v>
      </c>
      <c r="B450" s="2">
        <v>4</v>
      </c>
      <c r="C450" s="2" t="s">
        <v>65</v>
      </c>
      <c r="D450" s="2" t="s">
        <v>1133</v>
      </c>
      <c r="F450">
        <v>0</v>
      </c>
      <c r="H450" t="str">
        <f>VLOOKUP(A450,UFMT_CONVERSION!$A:$E,3,FALSE)</f>
        <v>BANK_ID2-&gt;Bank name (NBC)</v>
      </c>
      <c r="I450" t="str">
        <f>VLOOKUP(A450,UFMT_CONVERSION!$A:$E,5,FALSE)</f>
        <v xml:space="preserve">CONV_TYPE_REPLACE </v>
      </c>
      <c r="J450" t="str">
        <f t="shared" si="13"/>
        <v>Insert into UFMT_CONV_RULE (CONV_KEY, RULE_NUM, SRC_VALUE, DEST_VALUE, NEXT_KEY,  IS_DEFAULT) Values ('92', '4', '36', 'Advanced Bank of Asia', '',  '0');</v>
      </c>
      <c r="K450" t="str">
        <f t="shared" si="14"/>
        <v>Update UFMT_CONV_RULE set (SRC_VALUE, DEST_VALUE, NEXT_KEY,  IS_DEFAULT) = (SELECT '36', 'Advanced Bank of Asia', '',  '0' FROM DUAL) where CONV_KEY = '92' AND RULE_NUM = '4';</v>
      </c>
    </row>
    <row r="451" spans="1:11" x14ac:dyDescent="0.35">
      <c r="A451">
        <v>92</v>
      </c>
      <c r="B451" s="2">
        <v>5</v>
      </c>
      <c r="C451" s="2" t="s">
        <v>1120</v>
      </c>
      <c r="D451" s="2" t="s">
        <v>1134</v>
      </c>
      <c r="F451">
        <v>0</v>
      </c>
      <c r="H451" t="str">
        <f>VLOOKUP(A451,UFMT_CONVERSION!$A:$E,3,FALSE)</f>
        <v>BANK_ID2-&gt;Bank name (NBC)</v>
      </c>
      <c r="I451" t="str">
        <f>VLOOKUP(A451,UFMT_CONVERSION!$A:$E,5,FALSE)</f>
        <v xml:space="preserve">CONV_TYPE_REPLACE </v>
      </c>
      <c r="J451" t="str">
        <f t="shared" si="13"/>
        <v>Insert into UFMT_CONV_RULE (CONV_KEY, RULE_NUM, SRC_VALUE, DEST_VALUE, NEXT_KEY,  IS_DEFAULT) Values ('92', '5', '83', 'Kredit MFI Plc', '',  '0');</v>
      </c>
      <c r="K451" t="str">
        <f t="shared" si="14"/>
        <v>Update UFMT_CONV_RULE set (SRC_VALUE, DEST_VALUE, NEXT_KEY,  IS_DEFAULT) = (SELECT '83', 'Kredit MFI Plc', '',  '0' FROM DUAL) where CONV_KEY = '92' AND RULE_NUM = '5';</v>
      </c>
    </row>
    <row r="452" spans="1:11" x14ac:dyDescent="0.35">
      <c r="A452">
        <v>92</v>
      </c>
      <c r="B452" s="2">
        <v>6</v>
      </c>
      <c r="C452" s="2" t="s">
        <v>1122</v>
      </c>
      <c r="D452" s="2" t="s">
        <v>1135</v>
      </c>
      <c r="F452">
        <v>0</v>
      </c>
      <c r="H452" t="str">
        <f>VLOOKUP(A452,UFMT_CONVERSION!$A:$E,3,FALSE)</f>
        <v>BANK_ID2-&gt;Bank name (NBC)</v>
      </c>
      <c r="I452" t="str">
        <f>VLOOKUP(A452,UFMT_CONVERSION!$A:$E,5,FALSE)</f>
        <v xml:space="preserve">CONV_TYPE_REPLACE </v>
      </c>
      <c r="J452" t="str">
        <f t="shared" ref="J452:J515" si="15">"Insert into UFMT_CONV_RULE (CONV_KEY, RULE_NUM, SRC_VALUE, DEST_VALUE, NEXT_KEY,  IS_DEFAULT) Values ('"&amp;A452&amp;"', '"&amp;B452&amp;"', '"&amp;C452&amp;"', '"&amp;D452&amp;"', '"&amp;E452&amp;"',  '"&amp;F452&amp;"');"</f>
        <v>Insert into UFMT_CONV_RULE (CONV_KEY, RULE_NUM, SRC_VALUE, DEST_VALUE, NEXT_KEY,  IS_DEFAULT) Values ('92', '6', '85', 'Hatthakasekar Limited', '',  '0');</v>
      </c>
      <c r="K452" t="str">
        <f t="shared" si="14"/>
        <v>Update UFMT_CONV_RULE set (SRC_VALUE, DEST_VALUE, NEXT_KEY,  IS_DEFAULT) = (SELECT '85', 'Hatthakasekar Limited', '',  '0' FROM DUAL) where CONV_KEY = '92' AND RULE_NUM = '6';</v>
      </c>
    </row>
    <row r="453" spans="1:11" x14ac:dyDescent="0.35">
      <c r="A453">
        <v>93</v>
      </c>
      <c r="B453">
        <v>1</v>
      </c>
      <c r="C453" s="2"/>
      <c r="D453" s="2" t="s">
        <v>1124</v>
      </c>
      <c r="F453">
        <v>1</v>
      </c>
      <c r="H453" t="str">
        <f>VLOOKUP(A453,UFMT_CONVERSION!$A:$E,3,FALSE)</f>
        <v>NBC IBFT BNB ACC_TP-&gt;F48</v>
      </c>
      <c r="I453" t="str">
        <f>VLOOKUP(A453,UFMT_CONVERSION!$A:$E,5,FALSE)</f>
        <v xml:space="preserve">CONV_TYPE_TEMPLATE </v>
      </c>
      <c r="J453" t="str">
        <f t="shared" si="15"/>
        <v>Insert into UFMT_CONV_RULE (CONV_KEY, RULE_NUM, SRC_VALUE, DEST_VALUE, NEXT_KEY,  IS_DEFAULT) Values ('93', '1', '', '{3:L}', '',  '1');</v>
      </c>
      <c r="K453" t="str">
        <f t="shared" si="14"/>
        <v>Update UFMT_CONV_RULE set (SRC_VALUE, DEST_VALUE, NEXT_KEY,  IS_DEFAULT) = (SELECT '', '{3:L}', '',  '1' FROM DUAL) where CONV_KEY = '93' AND RULE_NUM = '1';</v>
      </c>
    </row>
    <row r="454" spans="1:11" x14ac:dyDescent="0.35">
      <c r="A454">
        <v>94</v>
      </c>
      <c r="B454">
        <v>1</v>
      </c>
      <c r="C454" s="2"/>
      <c r="D454" s="2" t="s">
        <v>1136</v>
      </c>
      <c r="F454">
        <v>1</v>
      </c>
      <c r="H454" t="s">
        <v>627</v>
      </c>
      <c r="I454" t="s">
        <v>714</v>
      </c>
      <c r="J454" t="str">
        <f t="shared" si="15"/>
        <v>Insert into UFMT_CONV_RULE (CONV_KEY, RULE_NUM, SRC_VALUE, DEST_VALUE, NEXT_KEY,  IS_DEFAULT) Values ('94', '1', '', '{8:R:0: }', '',  '1');</v>
      </c>
      <c r="K454" t="str">
        <f t="shared" si="14"/>
        <v>Update UFMT_CONV_RULE set (SRC_VALUE, DEST_VALUE, NEXT_KEY,  IS_DEFAULT) = (SELECT '', '{8:R:0: }', '',  '1' FROM DUAL) where CONV_KEY = '94' AND RULE_NUM = '1';</v>
      </c>
    </row>
    <row r="455" spans="1:11" x14ac:dyDescent="0.35">
      <c r="A455">
        <v>95</v>
      </c>
      <c r="B455">
        <v>1</v>
      </c>
      <c r="C455" s="2"/>
      <c r="D455" s="2" t="s">
        <v>1137</v>
      </c>
      <c r="F455">
        <v>1</v>
      </c>
      <c r="H455" t="s">
        <v>627</v>
      </c>
      <c r="I455" t="s">
        <v>714</v>
      </c>
      <c r="J455" t="str">
        <f t="shared" si="15"/>
        <v>Insert into UFMT_CONV_RULE (CONV_KEY, RULE_NUM, SRC_VALUE, DEST_VALUE, NEXT_KEY,  IS_DEFAULT) Values ('95', '1', '', '{48:R:0: }', '',  '1');</v>
      </c>
      <c r="K455" t="str">
        <f t="shared" si="14"/>
        <v>Update UFMT_CONV_RULE set (SRC_VALUE, DEST_VALUE, NEXT_KEY,  IS_DEFAULT) = (SELECT '', '{48:R:0: }', '',  '1' FROM DUAL) where CONV_KEY = '95' AND RULE_NUM = '1';</v>
      </c>
    </row>
    <row r="456" spans="1:11" x14ac:dyDescent="0.35">
      <c r="A456">
        <v>96</v>
      </c>
      <c r="B456">
        <v>1</v>
      </c>
      <c r="C456" s="2"/>
      <c r="D456" s="2" t="s">
        <v>1138</v>
      </c>
      <c r="F456">
        <v>1</v>
      </c>
      <c r="H456" t="str">
        <f>VLOOKUP(A456,UFMT_CONVERSION!$A:$E,3,FALSE)</f>
        <v>NBC IBFT BNB ACC_NO-&gt;F48</v>
      </c>
      <c r="I456" t="str">
        <f>VLOOKUP(A456,UFMT_CONVERSION!$A:$E,5,FALSE)</f>
        <v xml:space="preserve">CONV_TYPE_TEMPLATE </v>
      </c>
      <c r="J456" t="str">
        <f t="shared" si="15"/>
        <v>Insert into UFMT_CONV_RULE (CONV_KEY, RULE_NUM, SRC_VALUE, DEST_VALUE, NEXT_KEY,  IS_DEFAULT) Values ('96', '1', '', '{28:R:0: }', '',  '1');</v>
      </c>
      <c r="K456" t="str">
        <f t="shared" si="14"/>
        <v>Update UFMT_CONV_RULE set (SRC_VALUE, DEST_VALUE, NEXT_KEY,  IS_DEFAULT) = (SELECT '', '{28:R:0: }', '',  '1' FROM DUAL) where CONV_KEY = '96' AND RULE_NUM = '1';</v>
      </c>
    </row>
    <row r="457" spans="1:11" x14ac:dyDescent="0.35">
      <c r="A457">
        <v>97</v>
      </c>
      <c r="B457">
        <v>1</v>
      </c>
      <c r="C457" s="2"/>
      <c r="D457" s="2" t="s">
        <v>1138</v>
      </c>
      <c r="F457">
        <v>1</v>
      </c>
      <c r="H457" t="str">
        <f>VLOOKUP(A457,UFMT_CONVERSION!$A:$E,3,FALSE)</f>
        <v>NBC IBFT BNB ACC_NAME-&gt;F48</v>
      </c>
      <c r="I457" t="str">
        <f>VLOOKUP(A457,UFMT_CONVERSION!$A:$E,5,FALSE)</f>
        <v xml:space="preserve">CONV_TYPE_TEMPLATE </v>
      </c>
      <c r="J457" t="str">
        <f t="shared" si="15"/>
        <v>Insert into UFMT_CONV_RULE (CONV_KEY, RULE_NUM, SRC_VALUE, DEST_VALUE, NEXT_KEY,  IS_DEFAULT) Values ('97', '1', '', '{28:R:0: }', '',  '1');</v>
      </c>
      <c r="K457" t="str">
        <f t="shared" si="14"/>
        <v>Update UFMT_CONV_RULE set (SRC_VALUE, DEST_VALUE, NEXT_KEY,  IS_DEFAULT) = (SELECT '', '{28:R:0: }', '',  '1' FROM DUAL) where CONV_KEY = '97' AND RULE_NUM = '1';</v>
      </c>
    </row>
    <row r="458" spans="1:11" x14ac:dyDescent="0.35">
      <c r="A458">
        <v>98</v>
      </c>
      <c r="B458">
        <v>1</v>
      </c>
      <c r="C458" s="2"/>
      <c r="D458" s="2" t="s">
        <v>1139</v>
      </c>
      <c r="F458">
        <v>1</v>
      </c>
      <c r="H458" t="str">
        <f>VLOOKUP(A458,UFMT_CONVERSION!$A:$E,3,FALSE)</f>
        <v>NBC IBFT BNB AMOUNT-&gt;F48</v>
      </c>
      <c r="I458" t="str">
        <f>VLOOKUP(A458,UFMT_CONVERSION!$A:$E,5,FALSE)</f>
        <v xml:space="preserve">CONV_TYPE_TEMPLATE </v>
      </c>
      <c r="J458" t="str">
        <f t="shared" si="15"/>
        <v>Insert into UFMT_CONV_RULE (CONV_KEY, RULE_NUM, SRC_VALUE, DEST_VALUE, NEXT_KEY,  IS_DEFAULT) Values ('98', '1', '', '{12:R:0:0}', '',  '1');</v>
      </c>
      <c r="K458" t="str">
        <f t="shared" si="14"/>
        <v>Update UFMT_CONV_RULE set (SRC_VALUE, DEST_VALUE, NEXT_KEY,  IS_DEFAULT) = (SELECT '', '{12:R:0:0}', '',  '1' FROM DUAL) where CONV_KEY = '98' AND RULE_NUM = '1';</v>
      </c>
    </row>
    <row r="459" spans="1:11" x14ac:dyDescent="0.35">
      <c r="A459">
        <v>99</v>
      </c>
      <c r="B459">
        <v>0</v>
      </c>
      <c r="C459" s="2"/>
      <c r="D459" s="2" t="s">
        <v>421</v>
      </c>
      <c r="F459">
        <v>1</v>
      </c>
      <c r="H459" t="str">
        <f>VLOOKUP(A459,UFMT_CONVERSION!$A:$E,3,FALSE)</f>
        <v>Set TT to 621</v>
      </c>
      <c r="I459" t="str">
        <f>VLOOKUP(A459,UFMT_CONVERSION!$A:$E,5,FALSE)</f>
        <v xml:space="preserve">CONV_TYPE_REPLACE </v>
      </c>
      <c r="J459" t="str">
        <f t="shared" si="15"/>
        <v>Insert into UFMT_CONV_RULE (CONV_KEY, RULE_NUM, SRC_VALUE, DEST_VALUE, NEXT_KEY,  IS_DEFAULT) Values ('99', '0', '', '621', '',  '1');</v>
      </c>
      <c r="K459" t="str">
        <f t="shared" si="14"/>
        <v>Update UFMT_CONV_RULE set (SRC_VALUE, DEST_VALUE, NEXT_KEY,  IS_DEFAULT) = (SELECT '', '621', '',  '1' FROM DUAL) where CONV_KEY = '99' AND RULE_NUM = '0';</v>
      </c>
    </row>
    <row r="460" spans="1:11" x14ac:dyDescent="0.35">
      <c r="A460">
        <v>100</v>
      </c>
      <c r="B460">
        <v>1</v>
      </c>
      <c r="C460" s="2"/>
      <c r="D460" s="2" t="s">
        <v>1140</v>
      </c>
      <c r="F460">
        <v>1</v>
      </c>
      <c r="H460" t="str">
        <f>VLOOKUP(A460,UFMT_CONVERSION!$A:$E,3,FALSE)</f>
        <v>Custom function ufmt_check_mac</v>
      </c>
      <c r="I460" t="str">
        <f>VLOOKUP(A460,UFMT_CONVERSION!$A:$E,5,FALSE)</f>
        <v xml:space="preserve">CONV_TYPE_FUNCTION </v>
      </c>
      <c r="J460" t="str">
        <f t="shared" si="15"/>
        <v>Insert into UFMT_CONV_RULE (CONV_KEY, RULE_NUM, SRC_VALUE, DEST_VALUE, NEXT_KEY,  IS_DEFAULT) Values ('100', '1', '', 'ufmt_check_mac', '',  '1');</v>
      </c>
      <c r="K460" t="str">
        <f t="shared" si="14"/>
        <v>Update UFMT_CONV_RULE set (SRC_VALUE, DEST_VALUE, NEXT_KEY,  IS_DEFAULT) = (SELECT '', 'ufmt_check_mac', '',  '1' FROM DUAL) where CONV_KEY = '100' AND RULE_NUM = '1';</v>
      </c>
    </row>
    <row r="461" spans="1:11" x14ac:dyDescent="0.35">
      <c r="A461">
        <v>101</v>
      </c>
      <c r="B461">
        <v>1</v>
      </c>
      <c r="C461" s="2"/>
      <c r="D461" s="2" t="s">
        <v>1141</v>
      </c>
      <c r="F461">
        <v>1</v>
      </c>
      <c r="H461" t="str">
        <f>VLOOKUP(A461,UFMT_CONVERSION!$A:$E,3,FALSE)</f>
        <v>Custom function ufmt_generate_mac</v>
      </c>
      <c r="I461" t="str">
        <f>VLOOKUP(A461,UFMT_CONVERSION!$A:$E,5,FALSE)</f>
        <v xml:space="preserve">CONV_TYPE_FUNCTION </v>
      </c>
      <c r="J461" t="str">
        <f t="shared" si="15"/>
        <v>Insert into UFMT_CONV_RULE (CONV_KEY, RULE_NUM, SRC_VALUE, DEST_VALUE, NEXT_KEY,  IS_DEFAULT) Values ('101', '1', '', 'ufmt_generate_mac', '',  '1');</v>
      </c>
      <c r="K461" t="str">
        <f t="shared" si="14"/>
        <v>Update UFMT_CONV_RULE set (SRC_VALUE, DEST_VALUE, NEXT_KEY,  IS_DEFAULT) = (SELECT '', 'ufmt_generate_mac', '',  '1' FROM DUAL) where CONV_KEY = '101' AND RULE_NUM = '1';</v>
      </c>
    </row>
    <row r="462" spans="1:11" x14ac:dyDescent="0.35">
      <c r="A462">
        <v>102</v>
      </c>
      <c r="B462">
        <v>1</v>
      </c>
      <c r="C462" s="2"/>
      <c r="D462" s="2" t="s">
        <v>1142</v>
      </c>
      <c r="F462">
        <v>1</v>
      </c>
      <c r="H462" t="str">
        <f>VLOOKUP(A462,UFMT_CONVERSION!$A:$E,3,FALSE)</f>
        <v>Format fee value ( add leading zeroes )</v>
      </c>
      <c r="I462" t="str">
        <f>VLOOKUP(A462,UFMT_CONVERSION!$A:$E,5,FALSE)</f>
        <v xml:space="preserve">CONV_TYPE_TEMPLATE </v>
      </c>
      <c r="J462" t="str">
        <f t="shared" si="15"/>
        <v>Insert into UFMT_CONV_RULE (CONV_KEY, RULE_NUM, SRC_VALUE, DEST_VALUE, NEXT_KEY,  IS_DEFAULT) Values ('102', '1', '', '{8:R:0:0}', '',  '1');</v>
      </c>
      <c r="K462" t="str">
        <f t="shared" si="14"/>
        <v>Update UFMT_CONV_RULE set (SRC_VALUE, DEST_VALUE, NEXT_KEY,  IS_DEFAULT) = (SELECT '', '{8:R:0:0}', '',  '1' FROM DUAL) where CONV_KEY = '102' AND RULE_NUM = '1';</v>
      </c>
    </row>
    <row r="463" spans="1:11" x14ac:dyDescent="0.35">
      <c r="A463">
        <v>103</v>
      </c>
      <c r="B463">
        <v>1</v>
      </c>
      <c r="C463" s="2"/>
      <c r="D463" s="2" t="s">
        <v>1143</v>
      </c>
      <c r="E463">
        <v>112</v>
      </c>
      <c r="F463">
        <v>1</v>
      </c>
      <c r="H463" t="str">
        <f>VLOOKUP(A463,UFMT_CONVERSION!$A:$E,3,FALSE)</f>
        <v>NBC Total fee calculation</v>
      </c>
      <c r="I463" t="str">
        <f>VLOOKUP(A463,UFMT_CONVERSION!$A:$E,5,FALSE)</f>
        <v xml:space="preserve">CONV_TYPE_ARITHMETIC </v>
      </c>
      <c r="J463" t="str">
        <f t="shared" si="15"/>
        <v>Insert into UFMT_CONV_RULE (CONV_KEY, RULE_NUM, SRC_VALUE, DEST_VALUE, NEXT_KEY,  IS_DEFAULT) Values ('103', '1', '', '{256:102}+{255:102}', '112',  '1');</v>
      </c>
      <c r="K463" t="str">
        <f t="shared" si="14"/>
        <v>Update UFMT_CONV_RULE set (SRC_VALUE, DEST_VALUE, NEXT_KEY,  IS_DEFAULT) = (SELECT '', '{256:102}+{255:102}', '112',  '1' FROM DUAL) where CONV_KEY = '103' AND RULE_NUM = '1';</v>
      </c>
    </row>
    <row r="464" spans="1:11" x14ac:dyDescent="0.35">
      <c r="A464">
        <v>104</v>
      </c>
      <c r="B464">
        <v>1</v>
      </c>
      <c r="C464" s="2"/>
      <c r="D464" s="2" t="s">
        <v>1144</v>
      </c>
      <c r="E464">
        <v>114</v>
      </c>
      <c r="F464">
        <v>1</v>
      </c>
      <c r="H464" t="str">
        <f>VLOOKUP(A464,UFMT_CONVERSION!$A:$E,3,FALSE)</f>
        <v>NBC Total fee calculation (from local)</v>
      </c>
      <c r="I464" t="str">
        <f>VLOOKUP(A464,UFMT_CONVERSION!$A:$E,5,FALSE)</f>
        <v xml:space="preserve">CONV_TYPE_ARITHMETIC </v>
      </c>
      <c r="J464" t="str">
        <f t="shared" si="15"/>
        <v>Insert into UFMT_CONV_RULE (CONV_KEY, RULE_NUM, SRC_VALUE, DEST_VALUE, NEXT_KEY,  IS_DEFAULT) Values ('104', '1', '', '{260:102}+{261:102}', '114',  '1');</v>
      </c>
      <c r="K464" t="str">
        <f t="shared" si="14"/>
        <v>Update UFMT_CONV_RULE set (SRC_VALUE, DEST_VALUE, NEXT_KEY,  IS_DEFAULT) = (SELECT '', '{260:102}+{261:102}', '114',  '1' FROM DUAL) where CONV_KEY = '104' AND RULE_NUM = '1';</v>
      </c>
    </row>
    <row r="465" spans="1:11" x14ac:dyDescent="0.35">
      <c r="A465">
        <v>105</v>
      </c>
      <c r="B465">
        <v>1</v>
      </c>
      <c r="D465" t="s">
        <v>1145</v>
      </c>
      <c r="E465">
        <v>106</v>
      </c>
      <c r="F465">
        <v>1</v>
      </c>
      <c r="H465" t="str">
        <f>VLOOKUP(A465,UFMT_CONVERSION!$A:$E,3,FALSE)</f>
        <v>NBC SET_CARD_DATA_INPUT_MODE</v>
      </c>
      <c r="I465" t="str">
        <f>VLOOKUP(A465,UFMT_CONVERSION!$A:$E,5,FALSE)</f>
        <v xml:space="preserve">CONV_TYPE_ARITHMETIC </v>
      </c>
      <c r="J465" t="str">
        <f t="shared" si="15"/>
        <v>Insert into UFMT_CONV_RULE (CONV_KEY, RULE_NUM, SRC_VALUE, DEST_VALUE, NEXT_KEY,  IS_DEFAULT) Values ('105', '1', '', '{-1}/10', '106',  '1');</v>
      </c>
      <c r="K465" t="str">
        <f t="shared" si="14"/>
        <v>Update UFMT_CONV_RULE set (SRC_VALUE, DEST_VALUE, NEXT_KEY,  IS_DEFAULT) = (SELECT '', '{-1}/10', '106',  '1' FROM DUAL) where CONV_KEY = '105' AND RULE_NUM = '1';</v>
      </c>
    </row>
    <row r="466" spans="1:11" x14ac:dyDescent="0.35">
      <c r="A466">
        <v>106</v>
      </c>
      <c r="B466">
        <v>1</v>
      </c>
      <c r="D466" t="s">
        <v>254</v>
      </c>
      <c r="F466">
        <v>1</v>
      </c>
      <c r="H466" t="str">
        <f>VLOOKUP(A466,UFMT_CONVERSION!$A:$E,3,FALSE)</f>
        <v>NBC SET_CARD_DATA_INPUT_MODE_2</v>
      </c>
      <c r="I466" t="str">
        <f>VLOOKUP(A466,UFMT_CONVERSION!$A:$E,5,FALSE)</f>
        <v xml:space="preserve">CONV_TYPE_REPLACE </v>
      </c>
      <c r="J466" t="str">
        <f t="shared" si="15"/>
        <v>Insert into UFMT_CONV_RULE (CONV_KEY, RULE_NUM, SRC_VALUE, DEST_VALUE, NEXT_KEY,  IS_DEFAULT) Values ('106', '1', '', '0', '',  '1');</v>
      </c>
      <c r="K466" t="str">
        <f t="shared" si="14"/>
        <v>Update UFMT_CONV_RULE set (SRC_VALUE, DEST_VALUE, NEXT_KEY,  IS_DEFAULT) = (SELECT '', '0', '',  '1' FROM DUAL) where CONV_KEY = '106' AND RULE_NUM = '1';</v>
      </c>
    </row>
    <row r="467" spans="1:11" x14ac:dyDescent="0.35">
      <c r="A467">
        <v>106</v>
      </c>
      <c r="B467">
        <v>2</v>
      </c>
      <c r="C467" t="s">
        <v>254</v>
      </c>
      <c r="D467" t="s">
        <v>254</v>
      </c>
      <c r="F467">
        <v>0</v>
      </c>
      <c r="H467" t="str">
        <f>VLOOKUP(A467,UFMT_CONVERSION!$A:$E,3,FALSE)</f>
        <v>NBC SET_CARD_DATA_INPUT_MODE_2</v>
      </c>
      <c r="I467" t="str">
        <f>VLOOKUP(A467,UFMT_CONVERSION!$A:$E,5,FALSE)</f>
        <v xml:space="preserve">CONV_TYPE_REPLACE </v>
      </c>
      <c r="J467" t="str">
        <f t="shared" si="15"/>
        <v>Insert into UFMT_CONV_RULE (CONV_KEY, RULE_NUM, SRC_VALUE, DEST_VALUE, NEXT_KEY,  IS_DEFAULT) Values ('106', '2', '0', '0', '',  '0');</v>
      </c>
      <c r="K467" t="str">
        <f t="shared" si="14"/>
        <v>Update UFMT_CONV_RULE set (SRC_VALUE, DEST_VALUE, NEXT_KEY,  IS_DEFAULT) = (SELECT '0', '0', '',  '0' FROM DUAL) where CONV_KEY = '106' AND RULE_NUM = '2';</v>
      </c>
    </row>
    <row r="468" spans="1:11" x14ac:dyDescent="0.35">
      <c r="A468">
        <v>106</v>
      </c>
      <c r="B468">
        <v>3</v>
      </c>
      <c r="C468" t="s">
        <v>12</v>
      </c>
      <c r="D468" t="s">
        <v>12</v>
      </c>
      <c r="F468">
        <v>0</v>
      </c>
      <c r="H468" t="str">
        <f>VLOOKUP(A468,UFMT_CONVERSION!$A:$E,3,FALSE)</f>
        <v>NBC SET_CARD_DATA_INPUT_MODE_2</v>
      </c>
      <c r="I468" t="str">
        <f>VLOOKUP(A468,UFMT_CONVERSION!$A:$E,5,FALSE)</f>
        <v xml:space="preserve">CONV_TYPE_REPLACE </v>
      </c>
      <c r="J468" t="str">
        <f t="shared" si="15"/>
        <v>Insert into UFMT_CONV_RULE (CONV_KEY, RULE_NUM, SRC_VALUE, DEST_VALUE, NEXT_KEY,  IS_DEFAULT) Values ('106', '3', '1', '1', '',  '0');</v>
      </c>
      <c r="K468" t="str">
        <f t="shared" si="14"/>
        <v>Update UFMT_CONV_RULE set (SRC_VALUE, DEST_VALUE, NEXT_KEY,  IS_DEFAULT) = (SELECT '1', '1', '',  '0' FROM DUAL) where CONV_KEY = '106' AND RULE_NUM = '3';</v>
      </c>
    </row>
    <row r="469" spans="1:11" x14ac:dyDescent="0.35">
      <c r="A469">
        <v>106</v>
      </c>
      <c r="B469">
        <v>4</v>
      </c>
      <c r="C469" t="s">
        <v>61</v>
      </c>
      <c r="D469" t="s">
        <v>61</v>
      </c>
      <c r="F469">
        <v>0</v>
      </c>
      <c r="H469" t="str">
        <f>VLOOKUP(A469,UFMT_CONVERSION!$A:$E,3,FALSE)</f>
        <v>NBC SET_CARD_DATA_INPUT_MODE_2</v>
      </c>
      <c r="I469" t="str">
        <f>VLOOKUP(A469,UFMT_CONVERSION!$A:$E,5,FALSE)</f>
        <v xml:space="preserve">CONV_TYPE_REPLACE </v>
      </c>
      <c r="J469" t="str">
        <f t="shared" si="15"/>
        <v>Insert into UFMT_CONV_RULE (CONV_KEY, RULE_NUM, SRC_VALUE, DEST_VALUE, NEXT_KEY,  IS_DEFAULT) Values ('106', '4', '2', '2', '',  '0');</v>
      </c>
      <c r="K469" t="str">
        <f t="shared" si="14"/>
        <v>Update UFMT_CONV_RULE set (SRC_VALUE, DEST_VALUE, NEXT_KEY,  IS_DEFAULT) = (SELECT '2', '2', '',  '0' FROM DUAL) where CONV_KEY = '106' AND RULE_NUM = '4';</v>
      </c>
    </row>
    <row r="470" spans="1:11" x14ac:dyDescent="0.35">
      <c r="A470">
        <v>106</v>
      </c>
      <c r="B470">
        <v>5</v>
      </c>
      <c r="C470" t="s">
        <v>104</v>
      </c>
      <c r="D470" t="s">
        <v>104</v>
      </c>
      <c r="F470">
        <v>0</v>
      </c>
      <c r="H470" t="str">
        <f>VLOOKUP(A470,UFMT_CONVERSION!$A:$E,3,FALSE)</f>
        <v>NBC SET_CARD_DATA_INPUT_MODE_2</v>
      </c>
      <c r="I470" t="str">
        <f>VLOOKUP(A470,UFMT_CONVERSION!$A:$E,5,FALSE)</f>
        <v xml:space="preserve">CONV_TYPE_REPLACE </v>
      </c>
      <c r="J470" t="str">
        <f t="shared" si="15"/>
        <v>Insert into UFMT_CONV_RULE (CONV_KEY, RULE_NUM, SRC_VALUE, DEST_VALUE, NEXT_KEY,  IS_DEFAULT) Values ('106', '5', '3', '3', '',  '0');</v>
      </c>
      <c r="K470" t="str">
        <f t="shared" si="14"/>
        <v>Update UFMT_CONV_RULE set (SRC_VALUE, DEST_VALUE, NEXT_KEY,  IS_DEFAULT) = (SELECT '3', '3', '',  '0' FROM DUAL) where CONV_KEY = '106' AND RULE_NUM = '5';</v>
      </c>
    </row>
    <row r="471" spans="1:11" x14ac:dyDescent="0.35">
      <c r="A471">
        <v>106</v>
      </c>
      <c r="B471">
        <v>6</v>
      </c>
      <c r="C471" t="s">
        <v>28</v>
      </c>
      <c r="D471" s="2" t="s">
        <v>28</v>
      </c>
      <c r="F471">
        <v>0</v>
      </c>
      <c r="H471" t="str">
        <f>VLOOKUP(A471,UFMT_CONVERSION!$A:$E,3,FALSE)</f>
        <v>NBC SET_CARD_DATA_INPUT_MODE_2</v>
      </c>
      <c r="I471" t="str">
        <f>VLOOKUP(A471,UFMT_CONVERSION!$A:$E,5,FALSE)</f>
        <v xml:space="preserve">CONV_TYPE_REPLACE </v>
      </c>
      <c r="J471" t="str">
        <f t="shared" si="15"/>
        <v>Insert into UFMT_CONV_RULE (CONV_KEY, RULE_NUM, SRC_VALUE, DEST_VALUE, NEXT_KEY,  IS_DEFAULT) Values ('106', '6', '4', '4', '',  '0');</v>
      </c>
      <c r="K471" t="str">
        <f t="shared" si="14"/>
        <v>Update UFMT_CONV_RULE set (SRC_VALUE, DEST_VALUE, NEXT_KEY,  IS_DEFAULT) = (SELECT '4', '4', '',  '0' FROM DUAL) where CONV_KEY = '106' AND RULE_NUM = '6';</v>
      </c>
    </row>
    <row r="472" spans="1:11" x14ac:dyDescent="0.35">
      <c r="A472">
        <v>106</v>
      </c>
      <c r="B472">
        <v>7</v>
      </c>
      <c r="C472" t="s">
        <v>1146</v>
      </c>
      <c r="D472" t="s">
        <v>1146</v>
      </c>
      <c r="F472">
        <v>0</v>
      </c>
      <c r="H472" t="str">
        <f>VLOOKUP(A472,UFMT_CONVERSION!$A:$E,3,FALSE)</f>
        <v>NBC SET_CARD_DATA_INPUT_MODE_2</v>
      </c>
      <c r="I472" t="str">
        <f>VLOOKUP(A472,UFMT_CONVERSION!$A:$E,5,FALSE)</f>
        <v xml:space="preserve">CONV_TYPE_REPLACE </v>
      </c>
      <c r="J472" t="str">
        <f t="shared" si="15"/>
        <v>Insert into UFMT_CONV_RULE (CONV_KEY, RULE_NUM, SRC_VALUE, DEST_VALUE, NEXT_KEY,  IS_DEFAULT) Values ('106', '7', '5', '5', '',  '0');</v>
      </c>
      <c r="K472" t="str">
        <f t="shared" si="14"/>
        <v>Update UFMT_CONV_RULE set (SRC_VALUE, DEST_VALUE, NEXT_KEY,  IS_DEFAULT) = (SELECT '5', '5', '',  '0' FROM DUAL) where CONV_KEY = '106' AND RULE_NUM = '7';</v>
      </c>
    </row>
    <row r="473" spans="1:11" x14ac:dyDescent="0.35">
      <c r="A473">
        <v>107</v>
      </c>
      <c r="B473">
        <v>1</v>
      </c>
      <c r="D473" t="s">
        <v>1147</v>
      </c>
      <c r="E473">
        <v>108</v>
      </c>
      <c r="F473">
        <v>1</v>
      </c>
      <c r="H473" t="str">
        <f>VLOOKUP(A473,UFMT_CONVERSION!$A:$E,3,FALSE)</f>
        <v>NBC SET_PIN_CAPTURE_CAPABILITY</v>
      </c>
      <c r="I473" t="str">
        <f>VLOOKUP(A473,UFMT_CONVERSION!$A:$E,5,FALSE)</f>
        <v xml:space="preserve">CONV_TYPE_ARITHMETIC </v>
      </c>
      <c r="J473" t="str">
        <f t="shared" si="15"/>
        <v>Insert into UFMT_CONV_RULE (CONV_KEY, RULE_NUM, SRC_VALUE, DEST_VALUE, NEXT_KEY,  IS_DEFAULT) Values ('107', '1', '', '{-1}%10', '108',  '1');</v>
      </c>
      <c r="K473" t="str">
        <f t="shared" si="14"/>
        <v>Update UFMT_CONV_RULE set (SRC_VALUE, DEST_VALUE, NEXT_KEY,  IS_DEFAULT) = (SELECT '', '{-1}%10', '108',  '1' FROM DUAL) where CONV_KEY = '107' AND RULE_NUM = '1';</v>
      </c>
    </row>
    <row r="474" spans="1:11" x14ac:dyDescent="0.35">
      <c r="A474">
        <v>108</v>
      </c>
      <c r="B474">
        <v>1</v>
      </c>
      <c r="C474" s="2"/>
      <c r="D474" s="2" t="s">
        <v>12</v>
      </c>
      <c r="F474">
        <v>1</v>
      </c>
      <c r="H474" t="str">
        <f>VLOOKUP(A474,UFMT_CONVERSION!$A:$E,3,FALSE)</f>
        <v>NBC SET_PIN_CAPTURE_CAPABILITY_2</v>
      </c>
      <c r="I474" t="str">
        <f>VLOOKUP(A474,UFMT_CONVERSION!$A:$E,5,FALSE)</f>
        <v xml:space="preserve">CONV_TYPE_REPLACE </v>
      </c>
      <c r="J474" t="str">
        <f t="shared" si="15"/>
        <v>Insert into UFMT_CONV_RULE (CONV_KEY, RULE_NUM, SRC_VALUE, DEST_VALUE, NEXT_KEY,  IS_DEFAULT) Values ('108', '1', '', '1', '',  '1');</v>
      </c>
      <c r="K474" t="str">
        <f t="shared" si="14"/>
        <v>Update UFMT_CONV_RULE set (SRC_VALUE, DEST_VALUE, NEXT_KEY,  IS_DEFAULT) = (SELECT '', '1', '',  '1' FROM DUAL) where CONV_KEY = '108' AND RULE_NUM = '1';</v>
      </c>
    </row>
    <row r="475" spans="1:11" x14ac:dyDescent="0.35">
      <c r="A475">
        <v>108</v>
      </c>
      <c r="B475">
        <v>2</v>
      </c>
      <c r="C475" t="s">
        <v>254</v>
      </c>
      <c r="D475" s="2" t="s">
        <v>12</v>
      </c>
      <c r="F475">
        <v>0</v>
      </c>
      <c r="H475" t="str">
        <f>VLOOKUP(A475,UFMT_CONVERSION!$A:$E,3,FALSE)</f>
        <v>NBC SET_PIN_CAPTURE_CAPABILITY_2</v>
      </c>
      <c r="I475" t="str">
        <f>VLOOKUP(A475,UFMT_CONVERSION!$A:$E,5,FALSE)</f>
        <v xml:space="preserve">CONV_TYPE_REPLACE </v>
      </c>
      <c r="J475" t="str">
        <f t="shared" si="15"/>
        <v>Insert into UFMT_CONV_RULE (CONV_KEY, RULE_NUM, SRC_VALUE, DEST_VALUE, NEXT_KEY,  IS_DEFAULT) Values ('108', '2', '0', '1', '',  '0');</v>
      </c>
      <c r="K475" t="str">
        <f t="shared" si="14"/>
        <v>Update UFMT_CONV_RULE set (SRC_VALUE, DEST_VALUE, NEXT_KEY,  IS_DEFAULT) = (SELECT '0', '1', '',  '0' FROM DUAL) where CONV_KEY = '108' AND RULE_NUM = '2';</v>
      </c>
    </row>
    <row r="476" spans="1:11" x14ac:dyDescent="0.35">
      <c r="A476">
        <v>108</v>
      </c>
      <c r="B476">
        <v>3</v>
      </c>
      <c r="C476" t="s">
        <v>12</v>
      </c>
      <c r="D476" s="2" t="s">
        <v>327</v>
      </c>
      <c r="F476">
        <v>0</v>
      </c>
      <c r="H476" t="str">
        <f>VLOOKUP(A476,UFMT_CONVERSION!$A:$E,3,FALSE)</f>
        <v>NBC SET_PIN_CAPTURE_CAPABILITY_2</v>
      </c>
      <c r="I476" t="str">
        <f>VLOOKUP(A476,UFMT_CONVERSION!$A:$E,5,FALSE)</f>
        <v xml:space="preserve">CONV_TYPE_REPLACE </v>
      </c>
      <c r="J476" t="str">
        <f t="shared" si="15"/>
        <v>Insert into UFMT_CONV_RULE (CONV_KEY, RULE_NUM, SRC_VALUE, DEST_VALUE, NEXT_KEY,  IS_DEFAULT) Values ('108', '3', '1', '6', '',  '0');</v>
      </c>
      <c r="K476" t="str">
        <f t="shared" si="14"/>
        <v>Update UFMT_CONV_RULE set (SRC_VALUE, DEST_VALUE, NEXT_KEY,  IS_DEFAULT) = (SELECT '1', '6', '',  '0' FROM DUAL) where CONV_KEY = '108' AND RULE_NUM = '3';</v>
      </c>
    </row>
    <row r="477" spans="1:11" x14ac:dyDescent="0.35">
      <c r="A477">
        <v>108</v>
      </c>
      <c r="B477">
        <v>4</v>
      </c>
      <c r="C477" s="2" t="s">
        <v>61</v>
      </c>
      <c r="D477" s="2" t="s">
        <v>254</v>
      </c>
      <c r="F477">
        <v>0</v>
      </c>
      <c r="H477" t="str">
        <f>VLOOKUP(A477,UFMT_CONVERSION!$A:$E,3,FALSE)</f>
        <v>NBC SET_PIN_CAPTURE_CAPABILITY_2</v>
      </c>
      <c r="I477" t="str">
        <f>VLOOKUP(A477,UFMT_CONVERSION!$A:$E,5,FALSE)</f>
        <v xml:space="preserve">CONV_TYPE_REPLACE </v>
      </c>
      <c r="J477" t="str">
        <f t="shared" si="15"/>
        <v>Insert into UFMT_CONV_RULE (CONV_KEY, RULE_NUM, SRC_VALUE, DEST_VALUE, NEXT_KEY,  IS_DEFAULT) Values ('108', '4', '2', '0', '',  '0');</v>
      </c>
      <c r="K477" t="str">
        <f t="shared" ref="K477:K540" si="16">"Update UFMT_CONV_RULE set (SRC_VALUE, DEST_VALUE, NEXT_KEY,  IS_DEFAULT) = (SELECT '"&amp;C477&amp;"', '"&amp;D477&amp;"', '"&amp;E477&amp;"',  '"&amp;F477&amp;"' FROM DUAL) where CONV_KEY = '"&amp;A477&amp;"' AND RULE_NUM = '"&amp;B477&amp;"';"</f>
        <v>Update UFMT_CONV_RULE set (SRC_VALUE, DEST_VALUE, NEXT_KEY,  IS_DEFAULT) = (SELECT '2', '0', '',  '0' FROM DUAL) where CONV_KEY = '108' AND RULE_NUM = '4';</v>
      </c>
    </row>
    <row r="478" spans="1:11" x14ac:dyDescent="0.35">
      <c r="A478">
        <v>109</v>
      </c>
      <c r="B478">
        <v>1</v>
      </c>
      <c r="C478" s="2"/>
      <c r="D478" s="2" t="s">
        <v>12</v>
      </c>
      <c r="F478">
        <v>1</v>
      </c>
      <c r="H478" t="str">
        <f>VLOOKUP(A478,UFMT_CONVERSION!$A:$E,3,FALSE)</f>
        <v>NBC SET_CARDHOLDER_PRESENCE</v>
      </c>
      <c r="I478" t="str">
        <f>VLOOKUP(A478,UFMT_CONVERSION!$A:$E,5,FALSE)</f>
        <v xml:space="preserve">CONV_TYPE_REPLACE </v>
      </c>
      <c r="J478" t="str">
        <f t="shared" si="15"/>
        <v>Insert into UFMT_CONV_RULE (CONV_KEY, RULE_NUM, SRC_VALUE, DEST_VALUE, NEXT_KEY,  IS_DEFAULT) Values ('109', '1', '', '1', '',  '1');</v>
      </c>
      <c r="K478" t="str">
        <f t="shared" si="16"/>
        <v>Update UFMT_CONV_RULE set (SRC_VALUE, DEST_VALUE, NEXT_KEY,  IS_DEFAULT) = (SELECT '', '1', '',  '1' FROM DUAL) where CONV_KEY = '109' AND RULE_NUM = '1';</v>
      </c>
    </row>
    <row r="479" spans="1:11" x14ac:dyDescent="0.35">
      <c r="A479">
        <v>109</v>
      </c>
      <c r="B479">
        <v>2</v>
      </c>
      <c r="C479" s="2" t="s">
        <v>254</v>
      </c>
      <c r="D479" s="2" t="s">
        <v>254</v>
      </c>
      <c r="F479">
        <v>0</v>
      </c>
      <c r="H479" t="str">
        <f>VLOOKUP(A479,UFMT_CONVERSION!$A:$E,3,FALSE)</f>
        <v>NBC SET_CARDHOLDER_PRESENCE</v>
      </c>
      <c r="I479" t="str">
        <f>VLOOKUP(A479,UFMT_CONVERSION!$A:$E,5,FALSE)</f>
        <v xml:space="preserve">CONV_TYPE_REPLACE </v>
      </c>
      <c r="J479" t="str">
        <f t="shared" si="15"/>
        <v>Insert into UFMT_CONV_RULE (CONV_KEY, RULE_NUM, SRC_VALUE, DEST_VALUE, NEXT_KEY,  IS_DEFAULT) Values ('109', '2', '0', '0', '',  '0');</v>
      </c>
      <c r="K479" t="str">
        <f t="shared" si="16"/>
        <v>Update UFMT_CONV_RULE set (SRC_VALUE, DEST_VALUE, NEXT_KEY,  IS_DEFAULT) = (SELECT '0', '0', '',  '0' FROM DUAL) where CONV_KEY = '109' AND RULE_NUM = '2';</v>
      </c>
    </row>
    <row r="480" spans="1:11" x14ac:dyDescent="0.35">
      <c r="A480">
        <v>109</v>
      </c>
      <c r="B480">
        <v>3</v>
      </c>
      <c r="C480" s="2" t="s">
        <v>1146</v>
      </c>
      <c r="D480" s="2" t="s">
        <v>254</v>
      </c>
      <c r="F480">
        <v>0</v>
      </c>
      <c r="H480" t="str">
        <f>VLOOKUP(A480,UFMT_CONVERSION!$A:$E,3,FALSE)</f>
        <v>NBC SET_CARDHOLDER_PRESENCE</v>
      </c>
      <c r="I480" t="str">
        <f>VLOOKUP(A480,UFMT_CONVERSION!$A:$E,5,FALSE)</f>
        <v xml:space="preserve">CONV_TYPE_REPLACE </v>
      </c>
      <c r="J480" t="str">
        <f t="shared" si="15"/>
        <v>Insert into UFMT_CONV_RULE (CONV_KEY, RULE_NUM, SRC_VALUE, DEST_VALUE, NEXT_KEY,  IS_DEFAULT) Values ('109', '3', '5', '0', '',  '0');</v>
      </c>
      <c r="K480" t="str">
        <f t="shared" si="16"/>
        <v>Update UFMT_CONV_RULE set (SRC_VALUE, DEST_VALUE, NEXT_KEY,  IS_DEFAULT) = (SELECT '5', '0', '',  '0' FROM DUAL) where CONV_KEY = '109' AND RULE_NUM = '3';</v>
      </c>
    </row>
    <row r="481" spans="1:11" x14ac:dyDescent="0.35">
      <c r="A481">
        <v>109</v>
      </c>
      <c r="B481">
        <v>4</v>
      </c>
      <c r="C481" s="2" t="s">
        <v>317</v>
      </c>
      <c r="D481" s="2" t="s">
        <v>104</v>
      </c>
      <c r="F481">
        <v>0</v>
      </c>
      <c r="H481" t="str">
        <f>VLOOKUP(A481,UFMT_CONVERSION!$A:$E,3,FALSE)</f>
        <v>NBC SET_CARDHOLDER_PRESENCE</v>
      </c>
      <c r="I481" t="str">
        <f>VLOOKUP(A481,UFMT_CONVERSION!$A:$E,5,FALSE)</f>
        <v xml:space="preserve">CONV_TYPE_REPLACE </v>
      </c>
      <c r="J481" t="str">
        <f t="shared" si="15"/>
        <v>Insert into UFMT_CONV_RULE (CONV_KEY, RULE_NUM, SRC_VALUE, DEST_VALUE, NEXT_KEY,  IS_DEFAULT) Values ('109', '4', '8', '3', '',  '0');</v>
      </c>
      <c r="K481" t="str">
        <f t="shared" si="16"/>
        <v>Update UFMT_CONV_RULE set (SRC_VALUE, DEST_VALUE, NEXT_KEY,  IS_DEFAULT) = (SELECT '8', '3', '',  '0' FROM DUAL) where CONV_KEY = '109' AND RULE_NUM = '4';</v>
      </c>
    </row>
    <row r="482" spans="1:11" x14ac:dyDescent="0.35">
      <c r="A482">
        <v>110</v>
      </c>
      <c r="B482">
        <v>1</v>
      </c>
      <c r="C482" s="2"/>
      <c r="D482" s="2" t="s">
        <v>12</v>
      </c>
      <c r="F482">
        <v>1</v>
      </c>
      <c r="H482" t="str">
        <f>VLOOKUP(A482,UFMT_CONVERSION!$A:$E,3,FALSE)</f>
        <v>NBC SET_CARD_PRESENCE</v>
      </c>
      <c r="I482" t="str">
        <f>VLOOKUP(A482,UFMT_CONVERSION!$A:$E,5,FALSE)</f>
        <v xml:space="preserve">CONV_TYPE_REPLACE </v>
      </c>
      <c r="J482" t="str">
        <f t="shared" si="15"/>
        <v>Insert into UFMT_CONV_RULE (CONV_KEY, RULE_NUM, SRC_VALUE, DEST_VALUE, NEXT_KEY,  IS_DEFAULT) Values ('110', '1', '', '1', '',  '1');</v>
      </c>
      <c r="K482" t="str">
        <f t="shared" si="16"/>
        <v>Update UFMT_CONV_RULE set (SRC_VALUE, DEST_VALUE, NEXT_KEY,  IS_DEFAULT) = (SELECT '', '1', '',  '1' FROM DUAL) where CONV_KEY = '110' AND RULE_NUM = '1';</v>
      </c>
    </row>
    <row r="483" spans="1:11" x14ac:dyDescent="0.35">
      <c r="A483">
        <v>110</v>
      </c>
      <c r="B483">
        <v>2</v>
      </c>
      <c r="C483" s="2" t="s">
        <v>1146</v>
      </c>
      <c r="D483" s="2" t="s">
        <v>254</v>
      </c>
      <c r="F483">
        <v>0</v>
      </c>
      <c r="H483" t="str">
        <f>VLOOKUP(A483,UFMT_CONVERSION!$A:$E,3,FALSE)</f>
        <v>NBC SET_CARD_PRESENCE</v>
      </c>
      <c r="I483" t="str">
        <f>VLOOKUP(A483,UFMT_CONVERSION!$A:$E,5,FALSE)</f>
        <v xml:space="preserve">CONV_TYPE_REPLACE </v>
      </c>
      <c r="J483" t="str">
        <f t="shared" si="15"/>
        <v>Insert into UFMT_CONV_RULE (CONV_KEY, RULE_NUM, SRC_VALUE, DEST_VALUE, NEXT_KEY,  IS_DEFAULT) Values ('110', '2', '5', '0', '',  '0');</v>
      </c>
      <c r="K483" t="str">
        <f t="shared" si="16"/>
        <v>Update UFMT_CONV_RULE set (SRC_VALUE, DEST_VALUE, NEXT_KEY,  IS_DEFAULT) = (SELECT '5', '0', '',  '0' FROM DUAL) where CONV_KEY = '110' AND RULE_NUM = '2';</v>
      </c>
    </row>
    <row r="484" spans="1:11" x14ac:dyDescent="0.35">
      <c r="A484">
        <v>111</v>
      </c>
      <c r="B484">
        <v>1</v>
      </c>
      <c r="C484" s="2"/>
      <c r="D484" s="2" t="s">
        <v>1148</v>
      </c>
      <c r="F484">
        <v>1</v>
      </c>
      <c r="H484" t="str">
        <f>VLOOKUP(A484,UFMT_CONVERSION!$A:$E,3,FALSE)</f>
        <v>NBC SET POS DATA CODE</v>
      </c>
      <c r="I484" t="str">
        <f>VLOOKUP(A484,UFMT_CONVERSION!$A:$E,5,FALSE)</f>
        <v xml:space="preserve">CONV_TYPE_ARITHMETIC </v>
      </c>
      <c r="J484" t="str">
        <f t="shared" si="15"/>
        <v>Insert into UFMT_CONV_RULE (CONV_KEY, RULE_NUM, SRC_VALUE, DEST_VALUE, NEXT_KEY,  IS_DEFAULT) Values ('111', '1', '', '{267}&amp;""', '',  '1');</v>
      </c>
      <c r="K484" t="str">
        <f t="shared" si="16"/>
        <v>Update UFMT_CONV_RULE set (SRC_VALUE, DEST_VALUE, NEXT_KEY,  IS_DEFAULT) = (SELECT '', '{267}&amp;""', '',  '1' FROM DUAL) where CONV_KEY = '111' AND RULE_NUM = '1';</v>
      </c>
    </row>
    <row r="485" spans="1:11" x14ac:dyDescent="0.35">
      <c r="A485">
        <v>112</v>
      </c>
      <c r="B485">
        <v>1</v>
      </c>
      <c r="C485" s="2"/>
      <c r="D485" s="2" t="s">
        <v>1149</v>
      </c>
      <c r="E485">
        <v>113</v>
      </c>
      <c r="F485">
        <v>1</v>
      </c>
      <c r="H485" t="str">
        <f>VLOOKUP(A485,UFMT_CONVERSION!$A:$E,3,FALSE)</f>
        <v>NBC Total fee calculation - 2</v>
      </c>
      <c r="I485" t="str">
        <f>VLOOKUP(A485,UFMT_CONVERSION!$A:$E,5,FALSE)</f>
        <v xml:space="preserve">CONV_TYPE_ARITHMETIC </v>
      </c>
      <c r="J485" t="str">
        <f t="shared" si="15"/>
        <v>Insert into UFMT_CONV_RULE (CONV_KEY, RULE_NUM, SRC_VALUE, DEST_VALUE, NEXT_KEY,  IS_DEFAULT) Values ('112', '1', '', '{-1}+{66:102}', '113',  '1');</v>
      </c>
      <c r="K485" t="str">
        <f t="shared" si="16"/>
        <v>Update UFMT_CONV_RULE set (SRC_VALUE, DEST_VALUE, NEXT_KEY,  IS_DEFAULT) = (SELECT '', '{-1}+{66:102}', '113',  '1' FROM DUAL) where CONV_KEY = '112' AND RULE_NUM = '1';</v>
      </c>
    </row>
    <row r="486" spans="1:11" x14ac:dyDescent="0.35">
      <c r="A486">
        <v>113</v>
      </c>
      <c r="B486">
        <v>1</v>
      </c>
      <c r="C486" s="2"/>
      <c r="D486" s="2" t="s">
        <v>1150</v>
      </c>
      <c r="F486">
        <v>1</v>
      </c>
      <c r="H486" t="str">
        <f>VLOOKUP(A486,UFMT_CONVERSION!$A:$E,3,FALSE)</f>
        <v>NBC Total fee calculation - 3</v>
      </c>
      <c r="I486" t="str">
        <f>VLOOKUP(A486,UFMT_CONVERSION!$A:$E,5,FALSE)</f>
        <v xml:space="preserve">CONV_TYPE_ARITHMETIC </v>
      </c>
      <c r="J486" t="str">
        <f t="shared" si="15"/>
        <v>Insert into UFMT_CONV_RULE (CONV_KEY, RULE_NUM, SRC_VALUE, DEST_VALUE, NEXT_KEY,  IS_DEFAULT) Values ('113', '1', '', '{-1}+{257:102}', '',  '1');</v>
      </c>
      <c r="K486" t="str">
        <f t="shared" si="16"/>
        <v>Update UFMT_CONV_RULE set (SRC_VALUE, DEST_VALUE, NEXT_KEY,  IS_DEFAULT) = (SELECT '', '{-1}+{257:102}', '',  '1' FROM DUAL) where CONV_KEY = '113' AND RULE_NUM = '1';</v>
      </c>
    </row>
    <row r="487" spans="1:11" x14ac:dyDescent="0.35">
      <c r="A487">
        <v>114</v>
      </c>
      <c r="B487">
        <v>1</v>
      </c>
      <c r="C487" s="2"/>
      <c r="D487" s="2" t="s">
        <v>1149</v>
      </c>
      <c r="E487">
        <v>115</v>
      </c>
      <c r="F487">
        <v>1</v>
      </c>
      <c r="H487" t="str">
        <f>VLOOKUP(A487,UFMT_CONVERSION!$A:$E,3,FALSE)</f>
        <v>NBC Total fee calculation (from local)-2</v>
      </c>
      <c r="I487" t="str">
        <f>VLOOKUP(A487,UFMT_CONVERSION!$A:$E,5,FALSE)</f>
        <v xml:space="preserve">CONV_TYPE_ARITHMETIC </v>
      </c>
      <c r="J487" t="str">
        <f t="shared" si="15"/>
        <v>Insert into UFMT_CONV_RULE (CONV_KEY, RULE_NUM, SRC_VALUE, DEST_VALUE, NEXT_KEY,  IS_DEFAULT) Values ('114', '1', '', '{-1}+{66:102}', '115',  '1');</v>
      </c>
      <c r="K487" t="str">
        <f t="shared" si="16"/>
        <v>Update UFMT_CONV_RULE set (SRC_VALUE, DEST_VALUE, NEXT_KEY,  IS_DEFAULT) = (SELECT '', '{-1}+{66:102}', '115',  '1' FROM DUAL) where CONV_KEY = '114' AND RULE_NUM = '1';</v>
      </c>
    </row>
    <row r="488" spans="1:11" x14ac:dyDescent="0.35">
      <c r="A488">
        <v>115</v>
      </c>
      <c r="B488">
        <v>1</v>
      </c>
      <c r="C488" s="2"/>
      <c r="D488" s="2" t="s">
        <v>1150</v>
      </c>
      <c r="F488">
        <v>1</v>
      </c>
      <c r="H488" t="str">
        <f>VLOOKUP(A488,UFMT_CONVERSION!$A:$E,3,FALSE)</f>
        <v>NBC Total fee calculation (from local)-3</v>
      </c>
      <c r="I488" t="str">
        <f>VLOOKUP(A488,UFMT_CONVERSION!$A:$E,5,FALSE)</f>
        <v xml:space="preserve">CONV_TYPE_ARITHMETIC </v>
      </c>
      <c r="J488" t="str">
        <f t="shared" si="15"/>
        <v>Insert into UFMT_CONV_RULE (CONV_KEY, RULE_NUM, SRC_VALUE, DEST_VALUE, NEXT_KEY,  IS_DEFAULT) Values ('115', '1', '', '{-1}+{257:102}', '',  '1');</v>
      </c>
      <c r="K488" t="str">
        <f t="shared" si="16"/>
        <v>Update UFMT_CONV_RULE set (SRC_VALUE, DEST_VALUE, NEXT_KEY,  IS_DEFAULT) = (SELECT '', '{-1}+{257:102}', '',  '1' FROM DUAL) where CONV_KEY = '115' AND RULE_NUM = '1';</v>
      </c>
    </row>
    <row r="489" spans="1:11" x14ac:dyDescent="0.35">
      <c r="A489">
        <v>116</v>
      </c>
      <c r="B489">
        <v>1</v>
      </c>
      <c r="C489" s="2"/>
      <c r="D489" s="2" t="s">
        <v>254</v>
      </c>
      <c r="F489">
        <v>1</v>
      </c>
      <c r="H489" t="str">
        <f>VLOOKUP(A489,UFMT_CONVERSION!$A:$E,3,FALSE)</f>
        <v>TT for sending NBC F28</v>
      </c>
      <c r="I489" t="str">
        <f>VLOOKUP(A489,UFMT_CONVERSION!$A:$E,5,FALSE)</f>
        <v xml:space="preserve">CONV_TYPE_REPLACE </v>
      </c>
      <c r="J489" t="str">
        <f t="shared" si="15"/>
        <v>Insert into UFMT_CONV_RULE (CONV_KEY, RULE_NUM, SRC_VALUE, DEST_VALUE, NEXT_KEY,  IS_DEFAULT) Values ('116', '1', '', '0', '',  '1');</v>
      </c>
      <c r="K489" t="str">
        <f t="shared" si="16"/>
        <v>Update UFMT_CONV_RULE set (SRC_VALUE, DEST_VALUE, NEXT_KEY,  IS_DEFAULT) = (SELECT '', '0', '',  '1' FROM DUAL) where CONV_KEY = '116' AND RULE_NUM = '1';</v>
      </c>
    </row>
    <row r="490" spans="1:11" x14ac:dyDescent="0.35">
      <c r="A490">
        <v>116</v>
      </c>
      <c r="B490">
        <v>2</v>
      </c>
      <c r="C490" s="2" t="s">
        <v>284</v>
      </c>
      <c r="D490" s="2" t="s">
        <v>12</v>
      </c>
      <c r="F490">
        <v>0</v>
      </c>
      <c r="H490" t="str">
        <f>VLOOKUP(A490,UFMT_CONVERSION!$A:$E,3,FALSE)</f>
        <v>TT for sending NBC F28</v>
      </c>
      <c r="I490" t="str">
        <f>VLOOKUP(A490,UFMT_CONVERSION!$A:$E,5,FALSE)</f>
        <v xml:space="preserve">CONV_TYPE_REPLACE </v>
      </c>
      <c r="J490" t="str">
        <f t="shared" si="15"/>
        <v>Insert into UFMT_CONV_RULE (CONV_KEY, RULE_NUM, SRC_VALUE, DEST_VALUE, NEXT_KEY,  IS_DEFAULT) Values ('116', '2', '700', '1', '',  '0');</v>
      </c>
      <c r="K490" t="str">
        <f t="shared" si="16"/>
        <v>Update UFMT_CONV_RULE set (SRC_VALUE, DEST_VALUE, NEXT_KEY,  IS_DEFAULT) = (SELECT '700', '1', '',  '0' FROM DUAL) where CONV_KEY = '116' AND RULE_NUM = '2';</v>
      </c>
    </row>
    <row r="491" spans="1:11" x14ac:dyDescent="0.35">
      <c r="A491">
        <v>116</v>
      </c>
      <c r="B491">
        <v>3</v>
      </c>
      <c r="C491" s="2" t="s">
        <v>804</v>
      </c>
      <c r="D491" s="2" t="s">
        <v>12</v>
      </c>
      <c r="F491">
        <v>0</v>
      </c>
      <c r="H491" t="str">
        <f>VLOOKUP(A491,UFMT_CONVERSION!$A:$E,3,FALSE)</f>
        <v>TT for sending NBC F28</v>
      </c>
      <c r="I491" t="str">
        <f>VLOOKUP(A491,UFMT_CONVERSION!$A:$E,5,FALSE)</f>
        <v xml:space="preserve">CONV_TYPE_REPLACE </v>
      </c>
      <c r="J491" t="str">
        <f t="shared" si="15"/>
        <v>Insert into UFMT_CONV_RULE (CONV_KEY, RULE_NUM, SRC_VALUE, DEST_VALUE, NEXT_KEY,  IS_DEFAULT) Values ('116', '3', '702', '1', '',  '0');</v>
      </c>
      <c r="K491" t="str">
        <f t="shared" si="16"/>
        <v>Update UFMT_CONV_RULE set (SRC_VALUE, DEST_VALUE, NEXT_KEY,  IS_DEFAULT) = (SELECT '702', '1', '',  '0' FROM DUAL) where CONV_KEY = '116' AND RULE_NUM = '3';</v>
      </c>
    </row>
    <row r="492" spans="1:11" x14ac:dyDescent="0.35">
      <c r="A492">
        <v>116</v>
      </c>
      <c r="B492">
        <v>4</v>
      </c>
      <c r="C492" s="2" t="s">
        <v>315</v>
      </c>
      <c r="D492" s="2" t="s">
        <v>12</v>
      </c>
      <c r="F492">
        <v>0</v>
      </c>
      <c r="H492" t="str">
        <f>VLOOKUP(A492,UFMT_CONVERSION!$A:$E,3,FALSE)</f>
        <v>TT for sending NBC F28</v>
      </c>
      <c r="I492" t="str">
        <f>VLOOKUP(A492,UFMT_CONVERSION!$A:$E,5,FALSE)</f>
        <v xml:space="preserve">CONV_TYPE_REPLACE </v>
      </c>
      <c r="J492" t="str">
        <f t="shared" si="15"/>
        <v>Insert into UFMT_CONV_RULE (CONV_KEY, RULE_NUM, SRC_VALUE, DEST_VALUE, NEXT_KEY,  IS_DEFAULT) Values ('116', '4', '704', '1', '',  '0');</v>
      </c>
      <c r="K492" t="str">
        <f t="shared" si="16"/>
        <v>Update UFMT_CONV_RULE set (SRC_VALUE, DEST_VALUE, NEXT_KEY,  IS_DEFAULT) = (SELECT '704', '1', '',  '0' FROM DUAL) where CONV_KEY = '116' AND RULE_NUM = '4';</v>
      </c>
    </row>
    <row r="493" spans="1:11" x14ac:dyDescent="0.35">
      <c r="A493">
        <v>116</v>
      </c>
      <c r="B493">
        <v>5</v>
      </c>
      <c r="C493" s="2" t="s">
        <v>205</v>
      </c>
      <c r="D493" s="2" t="s">
        <v>12</v>
      </c>
      <c r="F493">
        <v>0</v>
      </c>
      <c r="H493" t="str">
        <f>VLOOKUP(A493,UFMT_CONVERSION!$A:$E,3,FALSE)</f>
        <v>TT for sending NBC F28</v>
      </c>
      <c r="I493" t="str">
        <f>VLOOKUP(A493,UFMT_CONVERSION!$A:$E,5,FALSE)</f>
        <v xml:space="preserve">CONV_TYPE_REPLACE </v>
      </c>
      <c r="J493" t="str">
        <f t="shared" si="15"/>
        <v>Insert into UFMT_CONV_RULE (CONV_KEY, RULE_NUM, SRC_VALUE, DEST_VALUE, NEXT_KEY,  IS_DEFAULT) Values ('116', '5', '689', '1', '',  '0');</v>
      </c>
      <c r="K493" t="str">
        <f t="shared" si="16"/>
        <v>Update UFMT_CONV_RULE set (SRC_VALUE, DEST_VALUE, NEXT_KEY,  IS_DEFAULT) = (SELECT '689', '1', '',  '0' FROM DUAL) where CONV_KEY = '116' AND RULE_NUM = '5';</v>
      </c>
    </row>
    <row r="494" spans="1:11" x14ac:dyDescent="0.35">
      <c r="A494">
        <v>116</v>
      </c>
      <c r="B494">
        <v>6</v>
      </c>
      <c r="C494" s="2" t="s">
        <v>366</v>
      </c>
      <c r="D494" s="2" t="s">
        <v>12</v>
      </c>
      <c r="F494">
        <v>0</v>
      </c>
      <c r="H494" t="str">
        <f>VLOOKUP(A494,UFMT_CONVERSION!$A:$E,3,FALSE)</f>
        <v>TT for sending NBC F28</v>
      </c>
      <c r="I494" t="str">
        <f>VLOOKUP(A494,UFMT_CONVERSION!$A:$E,5,FALSE)</f>
        <v xml:space="preserve">CONV_TYPE_REPLACE </v>
      </c>
      <c r="J494" t="str">
        <f t="shared" si="15"/>
        <v>Insert into UFMT_CONV_RULE (CONV_KEY, RULE_NUM, SRC_VALUE, DEST_VALUE, NEXT_KEY,  IS_DEFAULT) Values ('116', '6', '610', '1', '',  '0');</v>
      </c>
      <c r="K494" t="str">
        <f t="shared" si="16"/>
        <v>Update UFMT_CONV_RULE set (SRC_VALUE, DEST_VALUE, NEXT_KEY,  IS_DEFAULT) = (SELECT '610', '1', '',  '0' FROM DUAL) where CONV_KEY = '116' AND RULE_NUM = '6';</v>
      </c>
    </row>
    <row r="495" spans="1:11" x14ac:dyDescent="0.35">
      <c r="A495">
        <v>116</v>
      </c>
      <c r="B495">
        <v>7</v>
      </c>
      <c r="C495" s="2" t="s">
        <v>421</v>
      </c>
      <c r="D495" s="2" t="s">
        <v>12</v>
      </c>
      <c r="F495">
        <v>0</v>
      </c>
      <c r="H495" t="str">
        <f>VLOOKUP(A495,UFMT_CONVERSION!$A:$E,3,FALSE)</f>
        <v>TT for sending NBC F28</v>
      </c>
      <c r="I495" t="str">
        <f>VLOOKUP(A495,UFMT_CONVERSION!$A:$E,5,FALSE)</f>
        <v xml:space="preserve">CONV_TYPE_REPLACE </v>
      </c>
      <c r="J495" t="str">
        <f t="shared" si="15"/>
        <v>Insert into UFMT_CONV_RULE (CONV_KEY, RULE_NUM, SRC_VALUE, DEST_VALUE, NEXT_KEY,  IS_DEFAULT) Values ('116', '7', '621', '1', '',  '0');</v>
      </c>
      <c r="K495" t="str">
        <f t="shared" si="16"/>
        <v>Update UFMT_CONV_RULE set (SRC_VALUE, DEST_VALUE, NEXT_KEY,  IS_DEFAULT) = (SELECT '621', '1', '',  '0' FROM DUAL) where CONV_KEY = '116' AND RULE_NUM = '7';</v>
      </c>
    </row>
    <row r="496" spans="1:11" x14ac:dyDescent="0.35">
      <c r="A496">
        <v>116</v>
      </c>
      <c r="B496">
        <v>8</v>
      </c>
      <c r="C496" s="2" t="s">
        <v>1110</v>
      </c>
      <c r="D496" s="2" t="s">
        <v>12</v>
      </c>
      <c r="F496">
        <v>0</v>
      </c>
      <c r="H496" t="str">
        <f>VLOOKUP(A496,UFMT_CONVERSION!$A:$E,3,FALSE)</f>
        <v>TT for sending NBC F28</v>
      </c>
      <c r="I496" t="str">
        <f>VLOOKUP(A496,UFMT_CONVERSION!$A:$E,5,FALSE)</f>
        <v xml:space="preserve">CONV_TYPE_REPLACE </v>
      </c>
      <c r="J496" t="str">
        <f t="shared" si="15"/>
        <v>Insert into UFMT_CONV_RULE (CONV_KEY, RULE_NUM, SRC_VALUE, DEST_VALUE, NEXT_KEY,  IS_DEFAULT) Values ('116', '8', '613', '1', '',  '0');</v>
      </c>
      <c r="K496" t="str">
        <f t="shared" si="16"/>
        <v>Update UFMT_CONV_RULE set (SRC_VALUE, DEST_VALUE, NEXT_KEY,  IS_DEFAULT) = (SELECT '613', '1', '',  '0' FROM DUAL) where CONV_KEY = '116' AND RULE_NUM = '8';</v>
      </c>
    </row>
    <row r="497" spans="1:11" x14ac:dyDescent="0.35">
      <c r="A497">
        <v>116</v>
      </c>
      <c r="B497">
        <v>9</v>
      </c>
      <c r="C497" t="s">
        <v>787</v>
      </c>
      <c r="D497" s="2" t="s">
        <v>12</v>
      </c>
      <c r="F497">
        <v>0</v>
      </c>
      <c r="H497" t="str">
        <f>VLOOKUP(A497,UFMT_CONVERSION!$A:$E,3,FALSE)</f>
        <v>TT for sending NBC F28</v>
      </c>
      <c r="I497" t="str">
        <f>VLOOKUP(A497,UFMT_CONVERSION!$A:$E,5,FALSE)</f>
        <v xml:space="preserve">CONV_TYPE_REPLACE </v>
      </c>
      <c r="J497" t="str">
        <f t="shared" si="15"/>
        <v>Insert into UFMT_CONV_RULE (CONV_KEY, RULE_NUM, SRC_VALUE, DEST_VALUE, NEXT_KEY,  IS_DEFAULT) Values ('116', '9', '774', '1', '',  '0');</v>
      </c>
      <c r="K497" t="str">
        <f t="shared" si="16"/>
        <v>Update UFMT_CONV_RULE set (SRC_VALUE, DEST_VALUE, NEXT_KEY,  IS_DEFAULT) = (SELECT '774', '1', '',  '0' FROM DUAL) where CONV_KEY = '116' AND RULE_NUM = '9';</v>
      </c>
    </row>
    <row r="498" spans="1:11" x14ac:dyDescent="0.35">
      <c r="A498">
        <v>116</v>
      </c>
      <c r="B498">
        <v>10</v>
      </c>
      <c r="C498" t="s">
        <v>788</v>
      </c>
      <c r="D498" s="2" t="s">
        <v>12</v>
      </c>
      <c r="F498">
        <v>0</v>
      </c>
      <c r="H498" t="str">
        <f>VLOOKUP(A498,UFMT_CONVERSION!$A:$E,3,FALSE)</f>
        <v>TT for sending NBC F28</v>
      </c>
      <c r="I498" t="str">
        <f>VLOOKUP(A498,UFMT_CONVERSION!$A:$E,5,FALSE)</f>
        <v xml:space="preserve">CONV_TYPE_REPLACE </v>
      </c>
      <c r="J498" t="str">
        <f t="shared" si="15"/>
        <v>Insert into UFMT_CONV_RULE (CONV_KEY, RULE_NUM, SRC_VALUE, DEST_VALUE, NEXT_KEY,  IS_DEFAULT) Values ('116', '10', '777', '1', '',  '0');</v>
      </c>
      <c r="K498" t="str">
        <f t="shared" si="16"/>
        <v>Update UFMT_CONV_RULE set (SRC_VALUE, DEST_VALUE, NEXT_KEY,  IS_DEFAULT) = (SELECT '777', '1', '',  '0' FROM DUAL) where CONV_KEY = '116' AND RULE_NUM = '10';</v>
      </c>
    </row>
    <row r="499" spans="1:11" x14ac:dyDescent="0.35">
      <c r="A499">
        <v>116</v>
      </c>
      <c r="B499">
        <v>11</v>
      </c>
      <c r="C499" t="s">
        <v>429</v>
      </c>
      <c r="D499" s="2" t="s">
        <v>12</v>
      </c>
      <c r="F499">
        <v>0</v>
      </c>
      <c r="H499" t="str">
        <f>VLOOKUP(A499,UFMT_CONVERSION!$A:$E,3,FALSE)</f>
        <v>TT for sending NBC F28</v>
      </c>
      <c r="I499" t="str">
        <f>VLOOKUP(A499,UFMT_CONVERSION!$A:$E,5,FALSE)</f>
        <v xml:space="preserve">CONV_TYPE_REPLACE </v>
      </c>
      <c r="J499" t="str">
        <f t="shared" si="15"/>
        <v>Insert into UFMT_CONV_RULE (CONV_KEY, RULE_NUM, SRC_VALUE, DEST_VALUE, NEXT_KEY,  IS_DEFAULT) Values ('116', '11', '775', '1', '',  '0');</v>
      </c>
      <c r="K499" t="str">
        <f t="shared" si="16"/>
        <v>Update UFMT_CONV_RULE set (SRC_VALUE, DEST_VALUE, NEXT_KEY,  IS_DEFAULT) = (SELECT '775', '1', '',  '0' FROM DUAL) where CONV_KEY = '116' AND RULE_NUM = '11';</v>
      </c>
    </row>
    <row r="500" spans="1:11" x14ac:dyDescent="0.35">
      <c r="A500">
        <v>116</v>
      </c>
      <c r="B500">
        <v>12</v>
      </c>
      <c r="C500" t="s">
        <v>419</v>
      </c>
      <c r="D500" s="2" t="s">
        <v>12</v>
      </c>
      <c r="F500">
        <v>0</v>
      </c>
      <c r="H500" t="str">
        <f>VLOOKUP(A500,UFMT_CONVERSION!$A:$E,3,FALSE)</f>
        <v>TT for sending NBC F28</v>
      </c>
      <c r="I500" t="str">
        <f>VLOOKUP(A500,UFMT_CONVERSION!$A:$E,5,FALSE)</f>
        <v xml:space="preserve">CONV_TYPE_REPLACE </v>
      </c>
      <c r="J500" t="str">
        <f t="shared" si="15"/>
        <v>Insert into UFMT_CONV_RULE (CONV_KEY, RULE_NUM, SRC_VALUE, DEST_VALUE, NEXT_KEY,  IS_DEFAULT) Values ('116', '12', '751', '1', '',  '0');</v>
      </c>
      <c r="K500" t="str">
        <f t="shared" si="16"/>
        <v>Update UFMT_CONV_RULE set (SRC_VALUE, DEST_VALUE, NEXT_KEY,  IS_DEFAULT) = (SELECT '751', '1', '',  '0' FROM DUAL) where CONV_KEY = '116' AND RULE_NUM = '12';</v>
      </c>
    </row>
    <row r="501" spans="1:11" x14ac:dyDescent="0.35">
      <c r="A501">
        <v>117</v>
      </c>
      <c r="B501">
        <v>0</v>
      </c>
      <c r="C501" s="2"/>
      <c r="D501" s="2" t="s">
        <v>776</v>
      </c>
      <c r="F501">
        <v>1</v>
      </c>
      <c r="H501" t="str">
        <f>VLOOKUP(A501,UFMT_CONVERSION!$A:$E,3,FALSE)</f>
        <v>From RC mapping (for NBC)</v>
      </c>
      <c r="I501" t="str">
        <f>VLOOKUP(A501,UFMT_CONVERSION!$A:$E,5,FALSE)</f>
        <v xml:space="preserve">CONV_TYPE_REPLACE </v>
      </c>
      <c r="J501" t="str">
        <f t="shared" si="15"/>
        <v>Insert into UFMT_CONV_RULE (CONV_KEY, RULE_NUM, SRC_VALUE, DEST_VALUE, NEXT_KEY,  IS_DEFAULT) Values ('117', '0', '', '902', '',  '1');</v>
      </c>
      <c r="K501" t="str">
        <f t="shared" si="16"/>
        <v>Update UFMT_CONV_RULE set (SRC_VALUE, DEST_VALUE, NEXT_KEY,  IS_DEFAULT) = (SELECT '', '902', '',  '1' FROM DUAL) where CONV_KEY = '117' AND RULE_NUM = '0';</v>
      </c>
    </row>
    <row r="502" spans="1:11" x14ac:dyDescent="0.35">
      <c r="A502">
        <v>117</v>
      </c>
      <c r="B502">
        <v>1</v>
      </c>
      <c r="C502" s="2" t="s">
        <v>254</v>
      </c>
      <c r="D502" s="2" t="s">
        <v>774</v>
      </c>
      <c r="F502">
        <v>0</v>
      </c>
      <c r="H502" t="str">
        <f>VLOOKUP(A502,UFMT_CONVERSION!$A:$E,3,FALSE)</f>
        <v>From RC mapping (for NBC)</v>
      </c>
      <c r="I502" t="str">
        <f>VLOOKUP(A502,UFMT_CONVERSION!$A:$E,5,FALSE)</f>
        <v xml:space="preserve">CONV_TYPE_REPLACE </v>
      </c>
      <c r="J502" t="str">
        <f t="shared" si="15"/>
        <v>Insert into UFMT_CONV_RULE (CONV_KEY, RULE_NUM, SRC_VALUE, DEST_VALUE, NEXT_KEY,  IS_DEFAULT) Values ('117', '1', '0', '-1', '',  '0');</v>
      </c>
      <c r="K502" t="str">
        <f t="shared" si="16"/>
        <v>Update UFMT_CONV_RULE set (SRC_VALUE, DEST_VALUE, NEXT_KEY,  IS_DEFAULT) = (SELECT '0', '-1', '',  '0' FROM DUAL) where CONV_KEY = '117' AND RULE_NUM = '1';</v>
      </c>
    </row>
    <row r="503" spans="1:11" x14ac:dyDescent="0.35">
      <c r="A503">
        <v>117</v>
      </c>
      <c r="B503">
        <v>2</v>
      </c>
      <c r="C503" s="2" t="s">
        <v>384</v>
      </c>
      <c r="D503" s="2" t="s">
        <v>1076</v>
      </c>
      <c r="F503">
        <v>0</v>
      </c>
      <c r="H503" t="str">
        <f>VLOOKUP(A503,UFMT_CONVERSION!$A:$E,3,FALSE)</f>
        <v>From RC mapping (for NBC)</v>
      </c>
      <c r="I503" t="str">
        <f>VLOOKUP(A503,UFMT_CONVERSION!$A:$E,5,FALSE)</f>
        <v xml:space="preserve">CONV_TYPE_REPLACE </v>
      </c>
      <c r="J503" t="str">
        <f t="shared" si="15"/>
        <v>Insert into UFMT_CONV_RULE (CONV_KEY, RULE_NUM, SRC_VALUE, DEST_VALUE, NEXT_KEY,  IS_DEFAULT) Values ('117', '2', '14', '909', '',  '0');</v>
      </c>
      <c r="K503" t="str">
        <f t="shared" si="16"/>
        <v>Update UFMT_CONV_RULE set (SRC_VALUE, DEST_VALUE, NEXT_KEY,  IS_DEFAULT) = (SELECT '14', '909', '',  '0' FROM DUAL) where CONV_KEY = '117' AND RULE_NUM = '2';</v>
      </c>
    </row>
    <row r="504" spans="1:11" x14ac:dyDescent="0.35">
      <c r="A504">
        <v>117</v>
      </c>
      <c r="B504">
        <v>3</v>
      </c>
      <c r="C504" s="2" t="s">
        <v>392</v>
      </c>
      <c r="D504" s="2" t="s">
        <v>1099</v>
      </c>
      <c r="F504">
        <v>0</v>
      </c>
      <c r="H504" t="str">
        <f>VLOOKUP(A504,UFMT_CONVERSION!$A:$E,3,FALSE)</f>
        <v>From RC mapping (for NBC)</v>
      </c>
      <c r="I504" t="str">
        <f>VLOOKUP(A504,UFMT_CONVERSION!$A:$E,5,FALSE)</f>
        <v xml:space="preserve">CONV_TYPE_REPLACE </v>
      </c>
      <c r="J504" t="str">
        <f t="shared" si="15"/>
        <v>Insert into UFMT_CONV_RULE (CONV_KEY, RULE_NUM, SRC_VALUE, DEST_VALUE, NEXT_KEY,  IS_DEFAULT) Values ('117', '3', '15', '828', '',  '0');</v>
      </c>
      <c r="K504" t="str">
        <f t="shared" si="16"/>
        <v>Update UFMT_CONV_RULE set (SRC_VALUE, DEST_VALUE, NEXT_KEY,  IS_DEFAULT) = (SELECT '15', '828', '',  '0' FROM DUAL) where CONV_KEY = '117' AND RULE_NUM = '3';</v>
      </c>
    </row>
    <row r="505" spans="1:11" x14ac:dyDescent="0.35">
      <c r="A505">
        <v>117</v>
      </c>
      <c r="B505">
        <v>4</v>
      </c>
      <c r="C505" s="2" t="s">
        <v>1094</v>
      </c>
      <c r="D505" s="2" t="s">
        <v>1093</v>
      </c>
      <c r="F505">
        <v>0</v>
      </c>
      <c r="H505" t="str">
        <f>VLOOKUP(A505,UFMT_CONVERSION!$A:$E,3,FALSE)</f>
        <v>From RC mapping (for NBC)</v>
      </c>
      <c r="I505" t="str">
        <f>VLOOKUP(A505,UFMT_CONVERSION!$A:$E,5,FALSE)</f>
        <v xml:space="preserve">CONV_TYPE_REPLACE </v>
      </c>
      <c r="J505" t="str">
        <f t="shared" si="15"/>
        <v>Insert into UFMT_CONV_RULE (CONV_KEY, RULE_NUM, SRC_VALUE, DEST_VALUE, NEXT_KEY,  IS_DEFAULT) Values ('117', '4', '41', '936', '',  '0');</v>
      </c>
      <c r="K505" t="str">
        <f t="shared" si="16"/>
        <v>Update UFMT_CONV_RULE set (SRC_VALUE, DEST_VALUE, NEXT_KEY,  IS_DEFAULT) = (SELECT '41', '936', '',  '0' FROM DUAL) where CONV_KEY = '117' AND RULE_NUM = '4';</v>
      </c>
    </row>
    <row r="506" spans="1:11" x14ac:dyDescent="0.35">
      <c r="A506">
        <v>117</v>
      </c>
      <c r="B506">
        <v>5</v>
      </c>
      <c r="C506" s="2" t="s">
        <v>1096</v>
      </c>
      <c r="D506" s="2" t="s">
        <v>1095</v>
      </c>
      <c r="F506">
        <v>0</v>
      </c>
      <c r="H506" t="str">
        <f>VLOOKUP(A506,UFMT_CONVERSION!$A:$E,3,FALSE)</f>
        <v>From RC mapping (for NBC)</v>
      </c>
      <c r="I506" t="str">
        <f>VLOOKUP(A506,UFMT_CONVERSION!$A:$E,5,FALSE)</f>
        <v xml:space="preserve">CONV_TYPE_REPLACE </v>
      </c>
      <c r="J506" t="str">
        <f t="shared" si="15"/>
        <v>Insert into UFMT_CONV_RULE (CONV_KEY, RULE_NUM, SRC_VALUE, DEST_VALUE, NEXT_KEY,  IS_DEFAULT) Values ('117', '5', '43', '847', '',  '0');</v>
      </c>
      <c r="K506" t="str">
        <f t="shared" si="16"/>
        <v>Update UFMT_CONV_RULE set (SRC_VALUE, DEST_VALUE, NEXT_KEY,  IS_DEFAULT) = (SELECT '43', '847', '',  '0' FROM DUAL) where CONV_KEY = '117' AND RULE_NUM = '5';</v>
      </c>
    </row>
    <row r="507" spans="1:11" x14ac:dyDescent="0.35">
      <c r="A507">
        <v>117</v>
      </c>
      <c r="B507">
        <v>6</v>
      </c>
      <c r="C507" s="2" t="s">
        <v>243</v>
      </c>
      <c r="D507" s="2" t="s">
        <v>777</v>
      </c>
      <c r="F507">
        <v>0</v>
      </c>
      <c r="H507" t="str">
        <f>VLOOKUP(A507,UFMT_CONVERSION!$A:$E,3,FALSE)</f>
        <v>From RC mapping (for NBC)</v>
      </c>
      <c r="I507" t="str">
        <f>VLOOKUP(A507,UFMT_CONVERSION!$A:$E,5,FALSE)</f>
        <v xml:space="preserve">CONV_TYPE_REPLACE </v>
      </c>
      <c r="J507" t="str">
        <f t="shared" si="15"/>
        <v>Insert into UFMT_CONV_RULE (CONV_KEY, RULE_NUM, SRC_VALUE, DEST_VALUE, NEXT_KEY,  IS_DEFAULT) Values ('117', '6', '51', '915', '',  '0');</v>
      </c>
      <c r="K507" t="str">
        <f t="shared" si="16"/>
        <v>Update UFMT_CONV_RULE set (SRC_VALUE, DEST_VALUE, NEXT_KEY,  IS_DEFAULT) = (SELECT '51', '915', '',  '0' FROM DUAL) where CONV_KEY = '117' AND RULE_NUM = '6';</v>
      </c>
    </row>
    <row r="508" spans="1:11" x14ac:dyDescent="0.35">
      <c r="A508">
        <v>117</v>
      </c>
      <c r="B508">
        <v>7</v>
      </c>
      <c r="C508" s="2" t="s">
        <v>75</v>
      </c>
      <c r="D508" s="2" t="s">
        <v>1098</v>
      </c>
      <c r="F508">
        <v>0</v>
      </c>
      <c r="H508" t="str">
        <f>VLOOKUP(A508,UFMT_CONVERSION!$A:$E,3,FALSE)</f>
        <v>From RC mapping (for NBC)</v>
      </c>
      <c r="I508" t="str">
        <f>VLOOKUP(A508,UFMT_CONVERSION!$A:$E,5,FALSE)</f>
        <v xml:space="preserve">CONV_TYPE_REPLACE </v>
      </c>
      <c r="J508" t="str">
        <f t="shared" si="15"/>
        <v>Insert into UFMT_CONV_RULE (CONV_KEY, RULE_NUM, SRC_VALUE, DEST_VALUE, NEXT_KEY,  IS_DEFAULT) Values ('117', '7', '54', '906', '',  '0');</v>
      </c>
      <c r="K508" t="str">
        <f t="shared" si="16"/>
        <v>Update UFMT_CONV_RULE set (SRC_VALUE, DEST_VALUE, NEXT_KEY,  IS_DEFAULT) = (SELECT '54', '906', '',  '0' FROM DUAL) where CONV_KEY = '117' AND RULE_NUM = '7';</v>
      </c>
    </row>
    <row r="509" spans="1:11" x14ac:dyDescent="0.35">
      <c r="A509">
        <v>117</v>
      </c>
      <c r="B509">
        <v>8</v>
      </c>
      <c r="C509" s="2" t="s">
        <v>77</v>
      </c>
      <c r="D509" s="2" t="s">
        <v>1078</v>
      </c>
      <c r="F509">
        <v>0</v>
      </c>
      <c r="H509" t="str">
        <f>VLOOKUP(A509,UFMT_CONVERSION!$A:$E,3,FALSE)</f>
        <v>From RC mapping (for NBC)</v>
      </c>
      <c r="I509" t="str">
        <f>VLOOKUP(A509,UFMT_CONVERSION!$A:$E,5,FALSE)</f>
        <v xml:space="preserve">CONV_TYPE_REPLACE </v>
      </c>
      <c r="J509" t="str">
        <f t="shared" si="15"/>
        <v>Insert into UFMT_CONV_RULE (CONV_KEY, RULE_NUM, SRC_VALUE, DEST_VALUE, NEXT_KEY,  IS_DEFAULT) Values ('117', '8', '55', '901', '',  '0');</v>
      </c>
      <c r="K509" t="str">
        <f t="shared" si="16"/>
        <v>Update UFMT_CONV_RULE set (SRC_VALUE, DEST_VALUE, NEXT_KEY,  IS_DEFAULT) = (SELECT '55', '901', '',  '0' FROM DUAL) where CONV_KEY = '117' AND RULE_NUM = '8';</v>
      </c>
    </row>
    <row r="510" spans="1:11" x14ac:dyDescent="0.35">
      <c r="A510">
        <v>117</v>
      </c>
      <c r="B510">
        <v>9</v>
      </c>
      <c r="C510" s="2" t="s">
        <v>823</v>
      </c>
      <c r="D510" s="2" t="s">
        <v>1100</v>
      </c>
      <c r="F510">
        <v>0</v>
      </c>
      <c r="H510" t="str">
        <f>VLOOKUP(A510,UFMT_CONVERSION!$A:$E,3,FALSE)</f>
        <v>From RC mapping (for NBC)</v>
      </c>
      <c r="I510" t="str">
        <f>VLOOKUP(A510,UFMT_CONVERSION!$A:$E,5,FALSE)</f>
        <v xml:space="preserve">CONV_TYPE_REPLACE </v>
      </c>
      <c r="J510" t="str">
        <f t="shared" si="15"/>
        <v>Insert into UFMT_CONV_RULE (CONV_KEY, RULE_NUM, SRC_VALUE, DEST_VALUE, NEXT_KEY,  IS_DEFAULT) Values ('117', '9', '61', '917', '',  '0');</v>
      </c>
      <c r="K510" t="str">
        <f t="shared" si="16"/>
        <v>Update UFMT_CONV_RULE set (SRC_VALUE, DEST_VALUE, NEXT_KEY,  IS_DEFAULT) = (SELECT '61', '917', '',  '0' FROM DUAL) where CONV_KEY = '117' AND RULE_NUM = '9';</v>
      </c>
    </row>
    <row r="511" spans="1:11" x14ac:dyDescent="0.35">
      <c r="A511">
        <v>117</v>
      </c>
      <c r="B511">
        <v>10</v>
      </c>
      <c r="C511" s="2" t="s">
        <v>1088</v>
      </c>
      <c r="D511" s="2" t="s">
        <v>822</v>
      </c>
      <c r="F511">
        <v>0</v>
      </c>
      <c r="H511" t="str">
        <f>VLOOKUP(A511,UFMT_CONVERSION!$A:$E,3,FALSE)</f>
        <v>From RC mapping (for NBC)</v>
      </c>
      <c r="I511" t="str">
        <f>VLOOKUP(A511,UFMT_CONVERSION!$A:$E,5,FALSE)</f>
        <v xml:space="preserve">CONV_TYPE_REPLACE </v>
      </c>
      <c r="J511" t="str">
        <f t="shared" si="15"/>
        <v>Insert into UFMT_CONV_RULE (CONV_KEY, RULE_NUM, SRC_VALUE, DEST_VALUE, NEXT_KEY,  IS_DEFAULT) Values ('117', '10', '62', '804', '',  '0');</v>
      </c>
      <c r="K511" t="str">
        <f t="shared" si="16"/>
        <v>Update UFMT_CONV_RULE set (SRC_VALUE, DEST_VALUE, NEXT_KEY,  IS_DEFAULT) = (SELECT '62', '804', '',  '0' FROM DUAL) where CONV_KEY = '117' AND RULE_NUM = '10';</v>
      </c>
    </row>
    <row r="512" spans="1:11" x14ac:dyDescent="0.35">
      <c r="A512">
        <v>117</v>
      </c>
      <c r="B512">
        <v>11</v>
      </c>
      <c r="C512" s="2" t="s">
        <v>111</v>
      </c>
      <c r="D512" s="2" t="s">
        <v>825</v>
      </c>
      <c r="F512">
        <v>0</v>
      </c>
      <c r="H512" t="str">
        <f>VLOOKUP(A512,UFMT_CONVERSION!$A:$E,3,FALSE)</f>
        <v>From RC mapping (for NBC)</v>
      </c>
      <c r="I512" t="str">
        <f>VLOOKUP(A512,UFMT_CONVERSION!$A:$E,5,FALSE)</f>
        <v xml:space="preserve">CONV_TYPE_REPLACE </v>
      </c>
      <c r="J512" t="str">
        <f t="shared" si="15"/>
        <v>Insert into UFMT_CONV_RULE (CONV_KEY, RULE_NUM, SRC_VALUE, DEST_VALUE, NEXT_KEY,  IS_DEFAULT) Values ('117', '11', '65', '814', '',  '0');</v>
      </c>
      <c r="K512" t="str">
        <f t="shared" si="16"/>
        <v>Update UFMT_CONV_RULE set (SRC_VALUE, DEST_VALUE, NEXT_KEY,  IS_DEFAULT) = (SELECT '65', '814', '',  '0' FROM DUAL) where CONV_KEY = '117' AND RULE_NUM = '11';</v>
      </c>
    </row>
    <row r="513" spans="1:11" x14ac:dyDescent="0.35">
      <c r="A513">
        <v>117</v>
      </c>
      <c r="B513">
        <v>12</v>
      </c>
      <c r="C513" s="2" t="s">
        <v>38</v>
      </c>
      <c r="D513" s="2" t="s">
        <v>1102</v>
      </c>
      <c r="F513">
        <v>0</v>
      </c>
      <c r="H513" t="str">
        <f>VLOOKUP(A513,UFMT_CONVERSION!$A:$E,3,FALSE)</f>
        <v>From RC mapping (for NBC)</v>
      </c>
      <c r="I513" t="str">
        <f>VLOOKUP(A513,UFMT_CONVERSION!$A:$E,5,FALSE)</f>
        <v xml:space="preserve">CONV_TYPE_REPLACE </v>
      </c>
      <c r="J513" t="str">
        <f t="shared" si="15"/>
        <v>Insert into UFMT_CONV_RULE (CONV_KEY, RULE_NUM, SRC_VALUE, DEST_VALUE, NEXT_KEY,  IS_DEFAULT) Values ('117', '12', '75', '904', '',  '0');</v>
      </c>
      <c r="K513" t="str">
        <f t="shared" si="16"/>
        <v>Update UFMT_CONV_RULE set (SRC_VALUE, DEST_VALUE, NEXT_KEY,  IS_DEFAULT) = (SELECT '75', '904', '',  '0' FROM DUAL) where CONV_KEY = '117' AND RULE_NUM = '12';</v>
      </c>
    </row>
    <row r="514" spans="1:11" x14ac:dyDescent="0.35">
      <c r="A514">
        <v>118</v>
      </c>
      <c r="B514">
        <v>0</v>
      </c>
      <c r="C514" s="2"/>
      <c r="D514" s="2" t="s">
        <v>572</v>
      </c>
      <c r="F514">
        <v>1</v>
      </c>
      <c r="H514" t="str">
        <f>VLOOKUP(A514,UFMT_CONVERSION!$A:$E,3,FALSE)</f>
        <v>Set BANK_ID to 99999</v>
      </c>
      <c r="I514" t="str">
        <f>VLOOKUP(A514,UFMT_CONVERSION!$A:$E,5,FALSE)</f>
        <v xml:space="preserve">CONV_TYPE_REPLACE </v>
      </c>
      <c r="J514" t="str">
        <f t="shared" si="15"/>
        <v>Insert into UFMT_CONV_RULE (CONV_KEY, RULE_NUM, SRC_VALUE, DEST_VALUE, NEXT_KEY,  IS_DEFAULT) Values ('118', '0', '', '99999', '',  '1');</v>
      </c>
      <c r="K514" t="str">
        <f t="shared" si="16"/>
        <v>Update UFMT_CONV_RULE set (SRC_VALUE, DEST_VALUE, NEXT_KEY,  IS_DEFAULT) = (SELECT '', '99999', '',  '1' FROM DUAL) where CONV_KEY = '118' AND RULE_NUM = '0';</v>
      </c>
    </row>
    <row r="515" spans="1:11" x14ac:dyDescent="0.35">
      <c r="A515">
        <v>119</v>
      </c>
      <c r="B515">
        <v>0</v>
      </c>
      <c r="C515" s="2"/>
      <c r="D515" s="2" t="s">
        <v>1151</v>
      </c>
      <c r="F515">
        <v>1</v>
      </c>
      <c r="H515" t="str">
        <f>VLOOKUP(A515,UFMT_CONVERSION!$A:$E,3,FALSE)</f>
        <v>Set BANK_ID to 99998</v>
      </c>
      <c r="I515" t="str">
        <f>VLOOKUP(A515,UFMT_CONVERSION!$A:$E,5,FALSE)</f>
        <v xml:space="preserve">CONV_TYPE_REPLACE </v>
      </c>
      <c r="J515" t="str">
        <f t="shared" si="15"/>
        <v>Insert into UFMT_CONV_RULE (CONV_KEY, RULE_NUM, SRC_VALUE, DEST_VALUE, NEXT_KEY,  IS_DEFAULT) Values ('119', '0', '', '99998', '',  '1');</v>
      </c>
      <c r="K515" t="str">
        <f t="shared" si="16"/>
        <v>Update UFMT_CONV_RULE set (SRC_VALUE, DEST_VALUE, NEXT_KEY,  IS_DEFAULT) = (SELECT '', '99998', '',  '1' FROM DUAL) where CONV_KEY = '119' AND RULE_NUM = '0';</v>
      </c>
    </row>
    <row r="516" spans="1:11" x14ac:dyDescent="0.35">
      <c r="A516">
        <v>120</v>
      </c>
      <c r="B516">
        <v>0</v>
      </c>
      <c r="C516" s="2"/>
      <c r="D516" t="s">
        <v>788</v>
      </c>
      <c r="F516">
        <v>1</v>
      </c>
      <c r="H516" t="str">
        <f>VLOOKUP(A516,UFMT_CONVERSION!$A:$E,3,FALSE)</f>
        <v>Set TT to 777</v>
      </c>
      <c r="I516" t="str">
        <f>VLOOKUP(A516,UFMT_CONVERSION!$A:$E,5,FALSE)</f>
        <v xml:space="preserve">CONV_TYPE_REPLACE </v>
      </c>
      <c r="J516" t="str">
        <f t="shared" ref="J516:J579" si="17">"Insert into UFMT_CONV_RULE (CONV_KEY, RULE_NUM, SRC_VALUE, DEST_VALUE, NEXT_KEY,  IS_DEFAULT) Values ('"&amp;A516&amp;"', '"&amp;B516&amp;"', '"&amp;C516&amp;"', '"&amp;D516&amp;"', '"&amp;E516&amp;"',  '"&amp;F516&amp;"');"</f>
        <v>Insert into UFMT_CONV_RULE (CONV_KEY, RULE_NUM, SRC_VALUE, DEST_VALUE, NEXT_KEY,  IS_DEFAULT) Values ('120', '0', '', '777', '',  '1');</v>
      </c>
      <c r="K516" t="str">
        <f t="shared" si="16"/>
        <v>Update UFMT_CONV_RULE set (SRC_VALUE, DEST_VALUE, NEXT_KEY,  IS_DEFAULT) = (SELECT '', '777', '',  '1' FROM DUAL) where CONV_KEY = '120' AND RULE_NUM = '0';</v>
      </c>
    </row>
    <row r="517" spans="1:11" x14ac:dyDescent="0.35">
      <c r="A517">
        <v>121</v>
      </c>
      <c r="B517">
        <v>1</v>
      </c>
      <c r="C517" s="2"/>
      <c r="D517" t="s">
        <v>1152</v>
      </c>
      <c r="F517">
        <v>1</v>
      </c>
      <c r="H517" t="str">
        <f>VLOOKUP(A517,UFMT_CONVERSION!$A:$E,3,FALSE)</f>
        <v>iBSM Orig MTI-&gt;F90</v>
      </c>
      <c r="I517" t="str">
        <f>VLOOKUP(A517,UFMT_CONVERSION!$A:$E,5,FALSE)</f>
        <v xml:space="preserve">CONV_TYPE_TEMPLATE </v>
      </c>
      <c r="J517" t="str">
        <f t="shared" si="17"/>
        <v>Insert into UFMT_CONV_RULE (CONV_KEY, RULE_NUM, SRC_VALUE, DEST_VALUE, NEXT_KEY,  IS_DEFAULT) Values ('121', '1', '', '{4:R:0:0}', '',  '1');</v>
      </c>
      <c r="K517" t="str">
        <f t="shared" si="16"/>
        <v>Update UFMT_CONV_RULE set (SRC_VALUE, DEST_VALUE, NEXT_KEY,  IS_DEFAULT) = (SELECT '', '{4:R:0:0}', '',  '1' FROM DUAL) where CONV_KEY = '121' AND RULE_NUM = '1';</v>
      </c>
    </row>
    <row r="518" spans="1:11" x14ac:dyDescent="0.35">
      <c r="A518">
        <v>122</v>
      </c>
      <c r="B518">
        <v>1</v>
      </c>
      <c r="C518" s="2"/>
      <c r="D518" t="s">
        <v>781</v>
      </c>
      <c r="F518">
        <v>1</v>
      </c>
      <c r="H518" t="str">
        <f>VLOOKUP(A518,UFMT_CONVERSION!$A:$E,3,FALSE)</f>
        <v>iBSM Orig F11-&gt;F90</v>
      </c>
      <c r="I518" t="str">
        <f>VLOOKUP(A518,UFMT_CONVERSION!$A:$E,5,FALSE)</f>
        <v xml:space="preserve">CONV_TYPE_TEMPLATE </v>
      </c>
      <c r="J518" t="str">
        <f t="shared" si="17"/>
        <v>Insert into UFMT_CONV_RULE (CONV_KEY, RULE_NUM, SRC_VALUE, DEST_VALUE, NEXT_KEY,  IS_DEFAULT) Values ('122', '1', '', '{6:R:0:0}', '',  '1');</v>
      </c>
      <c r="K518" t="str">
        <f t="shared" si="16"/>
        <v>Update UFMT_CONV_RULE set (SRC_VALUE, DEST_VALUE, NEXT_KEY,  IS_DEFAULT) = (SELECT '', '{6:R:0:0}', '',  '1' FROM DUAL) where CONV_KEY = '122' AND RULE_NUM = '1';</v>
      </c>
    </row>
    <row r="519" spans="1:11" x14ac:dyDescent="0.35">
      <c r="A519">
        <v>123</v>
      </c>
      <c r="B519">
        <v>1</v>
      </c>
      <c r="C519" s="2"/>
      <c r="D519" t="s">
        <v>1153</v>
      </c>
      <c r="F519">
        <v>1</v>
      </c>
      <c r="H519" t="str">
        <f>VLOOKUP(A519,UFMT_CONVERSION!$A:$E,3,FALSE)</f>
        <v>iBSM Orig F7-&gt;F90</v>
      </c>
      <c r="I519" t="str">
        <f>VLOOKUP(A519,UFMT_CONVERSION!$A:$E,5,FALSE)</f>
        <v xml:space="preserve">CONV_TYPE_TEMPLATE </v>
      </c>
      <c r="J519" t="str">
        <f t="shared" si="17"/>
        <v>Insert into UFMT_CONV_RULE (CONV_KEY, RULE_NUM, SRC_VALUE, DEST_VALUE, NEXT_KEY,  IS_DEFAULT) Values ('123', '1', '', '{10:R:0:0}', '',  '1');</v>
      </c>
      <c r="K519" t="str">
        <f t="shared" si="16"/>
        <v>Update UFMT_CONV_RULE set (SRC_VALUE, DEST_VALUE, NEXT_KEY,  IS_DEFAULT) = (SELECT '', '{10:R:0:0}', '',  '1' FROM DUAL) where CONV_KEY = '123' AND RULE_NUM = '1';</v>
      </c>
    </row>
    <row r="520" spans="1:11" x14ac:dyDescent="0.35">
      <c r="A520">
        <v>124</v>
      </c>
      <c r="B520">
        <v>1</v>
      </c>
      <c r="C520" s="2"/>
      <c r="D520" t="s">
        <v>1154</v>
      </c>
      <c r="F520">
        <v>1</v>
      </c>
      <c r="H520" t="str">
        <f>VLOOKUP(A520,UFMT_CONVERSION!$A:$E,3,FALSE)</f>
        <v>iBSM Orig F32-&gt;F90</v>
      </c>
      <c r="I520" t="str">
        <f>VLOOKUP(A520,UFMT_CONVERSION!$A:$E,5,FALSE)</f>
        <v xml:space="preserve">CONV_TYPE_TEMPLATE </v>
      </c>
      <c r="J520" t="str">
        <f t="shared" si="17"/>
        <v>Insert into UFMT_CONV_RULE (CONV_KEY, RULE_NUM, SRC_VALUE, DEST_VALUE, NEXT_KEY,  IS_DEFAULT) Values ('124', '1', '', '{11:R:0:0}', '',  '1');</v>
      </c>
      <c r="K520" t="str">
        <f t="shared" si="16"/>
        <v>Update UFMT_CONV_RULE set (SRC_VALUE, DEST_VALUE, NEXT_KEY,  IS_DEFAULT) = (SELECT '', '{11:R:0:0}', '',  '1' FROM DUAL) where CONV_KEY = '124' AND RULE_NUM = '1';</v>
      </c>
    </row>
    <row r="521" spans="1:11" x14ac:dyDescent="0.35">
      <c r="A521">
        <v>125</v>
      </c>
      <c r="B521">
        <v>1</v>
      </c>
      <c r="C521" s="2"/>
      <c r="D521" t="s">
        <v>1154</v>
      </c>
      <c r="F521">
        <v>1</v>
      </c>
      <c r="H521" t="str">
        <f>VLOOKUP(A521,UFMT_CONVERSION!$A:$E,3,FALSE)</f>
        <v>iBSM Orig F33-&gt;F90</v>
      </c>
      <c r="I521" t="str">
        <f>VLOOKUP(A521,UFMT_CONVERSION!$A:$E,5,FALSE)</f>
        <v xml:space="preserve">CONV_TYPE_TEMPLATE </v>
      </c>
      <c r="J521" t="str">
        <f t="shared" si="17"/>
        <v>Insert into UFMT_CONV_RULE (CONV_KEY, RULE_NUM, SRC_VALUE, DEST_VALUE, NEXT_KEY,  IS_DEFAULT) Values ('125', '1', '', '{11:R:0:0}', '',  '1');</v>
      </c>
      <c r="K521" t="str">
        <f t="shared" si="16"/>
        <v>Update UFMT_CONV_RULE set (SRC_VALUE, DEST_VALUE, NEXT_KEY,  IS_DEFAULT) = (SELECT '', '{11:R:0:0}', '',  '1' FROM DUAL) where CONV_KEY = '125' AND RULE_NUM = '1';</v>
      </c>
    </row>
    <row r="522" spans="1:11" x14ac:dyDescent="0.35">
      <c r="A522">
        <v>126</v>
      </c>
      <c r="B522">
        <v>1</v>
      </c>
      <c r="C522" s="2"/>
      <c r="D522" t="s">
        <v>1155</v>
      </c>
      <c r="F522">
        <v>1</v>
      </c>
      <c r="H522" t="str">
        <f>VLOOKUP(A522,UFMT_CONVERSION!$A:$E,3,FALSE)</f>
        <v>NBC Set Orig Data Element</v>
      </c>
      <c r="I522" t="str">
        <f>VLOOKUP(A522,UFMT_CONVERSION!$A:$E,5,FALSE)</f>
        <v xml:space="preserve">CONV_TYPE_ARITHMETIC </v>
      </c>
      <c r="J522" t="str">
        <f t="shared" si="17"/>
        <v>Insert into UFMT_CONV_RULE (CONV_KEY, RULE_NUM, SRC_VALUE, DEST_VALUE, NEXT_KEY,  IS_DEFAULT) Values ('126', '1', '', '{277}&amp;""', '',  '1');</v>
      </c>
      <c r="K522" t="str">
        <f t="shared" si="16"/>
        <v>Update UFMT_CONV_RULE set (SRC_VALUE, DEST_VALUE, NEXT_KEY,  IS_DEFAULT) = (SELECT '', '{277}&amp;""', '',  '1' FROM DUAL) where CONV_KEY = '126' AND RULE_NUM = '1';</v>
      </c>
    </row>
    <row r="523" spans="1:11" x14ac:dyDescent="0.35">
      <c r="A523">
        <v>127</v>
      </c>
      <c r="B523">
        <v>0</v>
      </c>
      <c r="C523" s="2"/>
      <c r="D523" t="s">
        <v>1111</v>
      </c>
      <c r="F523">
        <v>1</v>
      </c>
      <c r="H523" t="str">
        <f>VLOOKUP(A523,UFMT_CONVERSION!$A:$E,3,FALSE)</f>
        <v>iBSM channel id mapping (from term_type)</v>
      </c>
      <c r="I523" t="str">
        <f>VLOOKUP(A523,UFMT_CONVERSION!$A:$E,5,FALSE)</f>
        <v xml:space="preserve">CONV_TYPE_REPLACE </v>
      </c>
      <c r="J523" t="str">
        <f t="shared" si="17"/>
        <v>Insert into UFMT_CONV_RULE (CONV_KEY, RULE_NUM, SRC_VALUE, DEST_VALUE, NEXT_KEY,  IS_DEFAULT) Values ('127', '0', '', '6011', '',  '1');</v>
      </c>
      <c r="K523" t="str">
        <f t="shared" si="16"/>
        <v>Update UFMT_CONV_RULE set (SRC_VALUE, DEST_VALUE, NEXT_KEY,  IS_DEFAULT) = (SELECT '', '6011', '',  '1' FROM DUAL) where CONV_KEY = '127' AND RULE_NUM = '0';</v>
      </c>
    </row>
    <row r="524" spans="1:11" x14ac:dyDescent="0.35">
      <c r="A524">
        <v>127</v>
      </c>
      <c r="B524">
        <v>1</v>
      </c>
      <c r="C524" s="2" t="s">
        <v>12</v>
      </c>
      <c r="D524" t="s">
        <v>1111</v>
      </c>
      <c r="F524">
        <v>0</v>
      </c>
      <c r="H524" t="str">
        <f>VLOOKUP(A524,UFMT_CONVERSION!$A:$E,3,FALSE)</f>
        <v>iBSM channel id mapping (from term_type)</v>
      </c>
      <c r="I524" t="str">
        <f>VLOOKUP(A524,UFMT_CONVERSION!$A:$E,5,FALSE)</f>
        <v xml:space="preserve">CONV_TYPE_REPLACE </v>
      </c>
      <c r="J524" t="str">
        <f t="shared" si="17"/>
        <v>Insert into UFMT_CONV_RULE (CONV_KEY, RULE_NUM, SRC_VALUE, DEST_VALUE, NEXT_KEY,  IS_DEFAULT) Values ('127', '1', '1', '6011', '',  '0');</v>
      </c>
      <c r="K524" t="str">
        <f t="shared" si="16"/>
        <v>Update UFMT_CONV_RULE set (SRC_VALUE, DEST_VALUE, NEXT_KEY,  IS_DEFAULT) = (SELECT '1', '6011', '',  '0' FROM DUAL) where CONV_KEY = '127' AND RULE_NUM = '1';</v>
      </c>
    </row>
    <row r="525" spans="1:11" x14ac:dyDescent="0.35">
      <c r="A525">
        <v>127</v>
      </c>
      <c r="B525">
        <v>2</v>
      </c>
      <c r="C525" s="2" t="s">
        <v>61</v>
      </c>
      <c r="D525" t="s">
        <v>1156</v>
      </c>
      <c r="F525">
        <v>0</v>
      </c>
      <c r="H525" t="str">
        <f>VLOOKUP(A525,UFMT_CONVERSION!$A:$E,3,FALSE)</f>
        <v>iBSM channel id mapping (from term_type)</v>
      </c>
      <c r="I525" t="str">
        <f>VLOOKUP(A525,UFMT_CONVERSION!$A:$E,5,FALSE)</f>
        <v xml:space="preserve">CONV_TYPE_REPLACE </v>
      </c>
      <c r="J525" t="str">
        <f t="shared" si="17"/>
        <v>Insert into UFMT_CONV_RULE (CONV_KEY, RULE_NUM, SRC_VALUE, DEST_VALUE, NEXT_KEY,  IS_DEFAULT) Values ('127', '2', '2', '6012', '',  '0');</v>
      </c>
      <c r="K525" t="str">
        <f t="shared" si="16"/>
        <v>Update UFMT_CONV_RULE set (SRC_VALUE, DEST_VALUE, NEXT_KEY,  IS_DEFAULT) = (SELECT '2', '6012', '',  '0' FROM DUAL) where CONV_KEY = '127' AND RULE_NUM = '2';</v>
      </c>
    </row>
    <row r="526" spans="1:11" x14ac:dyDescent="0.35">
      <c r="A526">
        <v>127</v>
      </c>
      <c r="B526">
        <v>3</v>
      </c>
      <c r="C526" t="s">
        <v>1146</v>
      </c>
      <c r="D526" s="2" t="s">
        <v>562</v>
      </c>
      <c r="F526">
        <v>0</v>
      </c>
      <c r="H526" t="str">
        <f>VLOOKUP(A526,UFMT_CONVERSION!$A:$E,3,FALSE)</f>
        <v>iBSM channel id mapping (from term_type)</v>
      </c>
      <c r="I526" t="str">
        <f>VLOOKUP(A526,UFMT_CONVERSION!$A:$E,5,FALSE)</f>
        <v xml:space="preserve">CONV_TYPE_REPLACE </v>
      </c>
      <c r="J526" t="str">
        <f t="shared" si="17"/>
        <v>Insert into UFMT_CONV_RULE (CONV_KEY, RULE_NUM, SRC_VALUE, DEST_VALUE, NEXT_KEY,  IS_DEFAULT) Values ('127', '3', '5', '6010', '',  '0');</v>
      </c>
      <c r="K526" t="str">
        <f t="shared" si="16"/>
        <v>Update UFMT_CONV_RULE set (SRC_VALUE, DEST_VALUE, NEXT_KEY,  IS_DEFAULT) = (SELECT '5', '6010', '',  '0' FROM DUAL) where CONV_KEY = '127' AND RULE_NUM = '3';</v>
      </c>
    </row>
    <row r="527" spans="1:11" x14ac:dyDescent="0.35">
      <c r="A527">
        <v>127</v>
      </c>
      <c r="B527">
        <v>4</v>
      </c>
      <c r="C527" t="s">
        <v>317</v>
      </c>
      <c r="D527" s="2" t="s">
        <v>1156</v>
      </c>
      <c r="F527">
        <v>0</v>
      </c>
      <c r="H527" t="str">
        <f>VLOOKUP(A527,UFMT_CONVERSION!$A:$E,3,FALSE)</f>
        <v>iBSM channel id mapping (from term_type)</v>
      </c>
      <c r="I527" t="str">
        <f>VLOOKUP(A527,UFMT_CONVERSION!$A:$E,5,FALSE)</f>
        <v xml:space="preserve">CONV_TYPE_REPLACE </v>
      </c>
      <c r="J527" t="str">
        <f t="shared" si="17"/>
        <v>Insert into UFMT_CONV_RULE (CONV_KEY, RULE_NUM, SRC_VALUE, DEST_VALUE, NEXT_KEY,  IS_DEFAULT) Values ('127', '4', '8', '6012', '',  '0');</v>
      </c>
      <c r="K527" t="str">
        <f t="shared" si="16"/>
        <v>Update UFMT_CONV_RULE set (SRC_VALUE, DEST_VALUE, NEXT_KEY,  IS_DEFAULT) = (SELECT '8', '6012', '',  '0' FROM DUAL) where CONV_KEY = '127' AND RULE_NUM = '4';</v>
      </c>
    </row>
    <row r="528" spans="1:11" x14ac:dyDescent="0.35">
      <c r="A528">
        <v>128</v>
      </c>
      <c r="B528">
        <v>0</v>
      </c>
      <c r="D528" s="2" t="s">
        <v>807</v>
      </c>
      <c r="F528">
        <v>1</v>
      </c>
      <c r="H528" t="str">
        <f>VLOOKUP(A528,UFMT_CONVERSION!$A:$E,3,FALSE)</f>
        <v>iBSM acq_inst-&gt;network code mapping</v>
      </c>
      <c r="I528" t="str">
        <f>VLOOKUP(A528,UFMT_CONVERSION!$A:$E,5,FALSE)</f>
        <v xml:space="preserve">CONV_TYPE_REPLACE </v>
      </c>
      <c r="J528" t="str">
        <f t="shared" si="17"/>
        <v>Insert into UFMT_CONV_RULE (CONV_KEY, RULE_NUM, SRC_VALUE, DEST_VALUE, NEXT_KEY,  IS_DEFAULT) Values ('128', '0', '', 'ONUS', '',  '1');</v>
      </c>
      <c r="K528" t="str">
        <f t="shared" si="16"/>
        <v>Update UFMT_CONV_RULE set (SRC_VALUE, DEST_VALUE, NEXT_KEY,  IS_DEFAULT) = (SELECT '', 'ONUS', '',  '1' FROM DUAL) where CONV_KEY = '128' AND RULE_NUM = '0';</v>
      </c>
    </row>
    <row r="529" spans="1:11" x14ac:dyDescent="0.35">
      <c r="A529">
        <v>128</v>
      </c>
      <c r="B529">
        <v>1</v>
      </c>
      <c r="C529" t="s">
        <v>423</v>
      </c>
      <c r="D529" t="s">
        <v>807</v>
      </c>
      <c r="F529">
        <v>0</v>
      </c>
      <c r="H529" t="str">
        <f>VLOOKUP(A529,UFMT_CONVERSION!$A:$E,3,FALSE)</f>
        <v>iBSM acq_inst-&gt;network code mapping</v>
      </c>
      <c r="I529" t="str">
        <f>VLOOKUP(A529,UFMT_CONVERSION!$A:$E,5,FALSE)</f>
        <v xml:space="preserve">CONV_TYPE_REPLACE </v>
      </c>
      <c r="J529" t="str">
        <f t="shared" si="17"/>
        <v>Insert into UFMT_CONV_RULE (CONV_KEY, RULE_NUM, SRC_VALUE, DEST_VALUE, NEXT_KEY,  IS_DEFAULT) Values ('128', '1', '1001', 'ONUS', '',  '0');</v>
      </c>
      <c r="K529" t="str">
        <f t="shared" si="16"/>
        <v>Update UFMT_CONV_RULE set (SRC_VALUE, DEST_VALUE, NEXT_KEY,  IS_DEFAULT) = (SELECT '1001', 'ONUS', '',  '0' FROM DUAL) where CONV_KEY = '128' AND RULE_NUM = '1';</v>
      </c>
    </row>
    <row r="530" spans="1:11" x14ac:dyDescent="0.35">
      <c r="A530">
        <v>128</v>
      </c>
      <c r="B530">
        <v>2</v>
      </c>
      <c r="C530" t="s">
        <v>1157</v>
      </c>
      <c r="D530" t="s">
        <v>1158</v>
      </c>
      <c r="F530">
        <v>0</v>
      </c>
      <c r="H530" t="str">
        <f>VLOOKUP(A530,UFMT_CONVERSION!$A:$E,3,FALSE)</f>
        <v>iBSM acq_inst-&gt;network code mapping</v>
      </c>
      <c r="I530" t="str">
        <f>VLOOKUP(A530,UFMT_CONVERSION!$A:$E,5,FALSE)</f>
        <v xml:space="preserve">CONV_TYPE_REPLACE </v>
      </c>
      <c r="J530" t="str">
        <f t="shared" si="17"/>
        <v>Insert into UFMT_CONV_RULE (CONV_KEY, RULE_NUM, SRC_VALUE, DEST_VALUE, NEXT_KEY,  IS_DEFAULT) Values ('128', '2', '9006', 'VISA', '',  '0');</v>
      </c>
      <c r="K530" t="str">
        <f t="shared" si="16"/>
        <v>Update UFMT_CONV_RULE set (SRC_VALUE, DEST_VALUE, NEXT_KEY,  IS_DEFAULT) = (SELECT '9006', 'VISA', '',  '0' FROM DUAL) where CONV_KEY = '128' AND RULE_NUM = '2';</v>
      </c>
    </row>
    <row r="531" spans="1:11" x14ac:dyDescent="0.35">
      <c r="A531">
        <v>128</v>
      </c>
      <c r="B531">
        <v>3</v>
      </c>
      <c r="C531" t="s">
        <v>1159</v>
      </c>
      <c r="D531" t="s">
        <v>1158</v>
      </c>
      <c r="F531">
        <v>0</v>
      </c>
      <c r="H531" t="str">
        <f>VLOOKUP(A531,UFMT_CONVERSION!$A:$E,3,FALSE)</f>
        <v>iBSM acq_inst-&gt;network code mapping</v>
      </c>
      <c r="I531" t="str">
        <f>VLOOKUP(A531,UFMT_CONVERSION!$A:$E,5,FALSE)</f>
        <v xml:space="preserve">CONV_TYPE_REPLACE </v>
      </c>
      <c r="J531" t="str">
        <f t="shared" si="17"/>
        <v>Insert into UFMT_CONV_RULE (CONV_KEY, RULE_NUM, SRC_VALUE, DEST_VALUE, NEXT_KEY,  IS_DEFAULT) Values ('128', '3', '9002', 'VISA', '',  '0');</v>
      </c>
      <c r="K531" t="str">
        <f t="shared" si="16"/>
        <v>Update UFMT_CONV_RULE set (SRC_VALUE, DEST_VALUE, NEXT_KEY,  IS_DEFAULT) = (SELECT '9002', 'VISA', '',  '0' FROM DUAL) where CONV_KEY = '128' AND RULE_NUM = '3';</v>
      </c>
    </row>
    <row r="532" spans="1:11" x14ac:dyDescent="0.35">
      <c r="A532">
        <v>129</v>
      </c>
      <c r="B532">
        <v>0</v>
      </c>
      <c r="D532" t="s">
        <v>807</v>
      </c>
      <c r="F532">
        <v>1</v>
      </c>
      <c r="H532" t="str">
        <f>VLOOKUP(A532,UFMT_CONVERSION!$A:$E,3,FALSE)</f>
        <v>iBSM issuer code mapping (from iss_inst)</v>
      </c>
      <c r="I532" t="str">
        <f>VLOOKUP(A532,UFMT_CONVERSION!$A:$E,5,FALSE)</f>
        <v xml:space="preserve">CONV_TYPE_REPLACE </v>
      </c>
      <c r="J532" t="str">
        <f t="shared" si="17"/>
        <v>Insert into UFMT_CONV_RULE (CONV_KEY, RULE_NUM, SRC_VALUE, DEST_VALUE, NEXT_KEY,  IS_DEFAULT) Values ('129', '0', '', 'ONUS', '',  '1');</v>
      </c>
      <c r="K532" t="str">
        <f t="shared" si="16"/>
        <v>Update UFMT_CONV_RULE set (SRC_VALUE, DEST_VALUE, NEXT_KEY,  IS_DEFAULT) = (SELECT '', 'ONUS', '',  '1' FROM DUAL) where CONV_KEY = '129' AND RULE_NUM = '0';</v>
      </c>
    </row>
    <row r="533" spans="1:11" x14ac:dyDescent="0.35">
      <c r="A533">
        <v>129</v>
      </c>
      <c r="B533">
        <v>1</v>
      </c>
      <c r="C533" t="s">
        <v>423</v>
      </c>
      <c r="D533" t="s">
        <v>807</v>
      </c>
      <c r="F533">
        <v>0</v>
      </c>
      <c r="H533" t="str">
        <f>VLOOKUP(A533,UFMT_CONVERSION!$A:$E,3,FALSE)</f>
        <v>iBSM issuer code mapping (from iss_inst)</v>
      </c>
      <c r="I533" t="str">
        <f>VLOOKUP(A533,UFMT_CONVERSION!$A:$E,5,FALSE)</f>
        <v xml:space="preserve">CONV_TYPE_REPLACE </v>
      </c>
      <c r="J533" t="str">
        <f t="shared" si="17"/>
        <v>Insert into UFMT_CONV_RULE (CONV_KEY, RULE_NUM, SRC_VALUE, DEST_VALUE, NEXT_KEY,  IS_DEFAULT) Values ('129', '1', '1001', 'ONUS', '',  '0');</v>
      </c>
      <c r="K533" t="str">
        <f t="shared" si="16"/>
        <v>Update UFMT_CONV_RULE set (SRC_VALUE, DEST_VALUE, NEXT_KEY,  IS_DEFAULT) = (SELECT '1001', 'ONUS', '',  '0' FROM DUAL) where CONV_KEY = '129' AND RULE_NUM = '1';</v>
      </c>
    </row>
    <row r="534" spans="1:11" x14ac:dyDescent="0.35">
      <c r="A534">
        <v>130</v>
      </c>
      <c r="B534">
        <v>0</v>
      </c>
      <c r="C534" s="2"/>
      <c r="D534" s="2" t="s">
        <v>254</v>
      </c>
      <c r="F534">
        <v>1</v>
      </c>
      <c r="H534" t="str">
        <f>VLOOKUP(A534,UFMT_CONVERSION!$A:$E,3,FALSE)</f>
        <v>iBSM charge code mapping</v>
      </c>
      <c r="I534" t="str">
        <f>VLOOKUP(A534,UFMT_CONVERSION!$A:$E,5,FALSE)</f>
        <v xml:space="preserve">CONV_TYPE_REPLACE </v>
      </c>
      <c r="J534" t="str">
        <f t="shared" si="17"/>
        <v>Insert into UFMT_CONV_RULE (CONV_KEY, RULE_NUM, SRC_VALUE, DEST_VALUE, NEXT_KEY,  IS_DEFAULT) Values ('130', '0', '', '0', '',  '1');</v>
      </c>
      <c r="K534" t="str">
        <f t="shared" si="16"/>
        <v>Update UFMT_CONV_RULE set (SRC_VALUE, DEST_VALUE, NEXT_KEY,  IS_DEFAULT) = (SELECT '', '0', '',  '1' FROM DUAL) where CONV_KEY = '130' AND RULE_NUM = '0';</v>
      </c>
    </row>
    <row r="535" spans="1:11" x14ac:dyDescent="0.35">
      <c r="A535">
        <v>130</v>
      </c>
      <c r="B535">
        <v>1</v>
      </c>
      <c r="C535" s="2" t="s">
        <v>1160</v>
      </c>
      <c r="D535" s="2" t="s">
        <v>1161</v>
      </c>
      <c r="F535">
        <v>0</v>
      </c>
      <c r="H535" t="str">
        <f>VLOOKUP(A535,UFMT_CONVERSION!$A:$E,3,FALSE)</f>
        <v>iBSM charge code mapping</v>
      </c>
      <c r="I535" t="str">
        <f>VLOOKUP(A535,UFMT_CONVERSION!$A:$E,5,FALSE)</f>
        <v xml:space="preserve">CONV_TYPE_REPLACE </v>
      </c>
      <c r="J535" t="str">
        <f t="shared" si="17"/>
        <v>Insert into UFMT_CONV_RULE (CONV_KEY, RULE_NUM, SRC_VALUE, DEST_VALUE, NEXT_KEY,  IS_DEFAULT) Values ('130', '1', '01,VISA,ONUS,6011,NULL', '1910011', '',  '0');</v>
      </c>
      <c r="K535" t="str">
        <f t="shared" si="16"/>
        <v>Update UFMT_CONV_RULE set (SRC_VALUE, DEST_VALUE, NEXT_KEY,  IS_DEFAULT) = (SELECT '01,VISA,ONUS,6011,NULL', '1910011', '',  '0' FROM DUAL) where CONV_KEY = '130' AND RULE_NUM = '1';</v>
      </c>
    </row>
    <row r="536" spans="1:11" x14ac:dyDescent="0.35">
      <c r="A536">
        <v>130</v>
      </c>
      <c r="B536">
        <v>2</v>
      </c>
      <c r="C536" s="2" t="s">
        <v>1162</v>
      </c>
      <c r="D536" s="2" t="s">
        <v>1163</v>
      </c>
      <c r="F536">
        <v>0</v>
      </c>
      <c r="H536" t="str">
        <f>VLOOKUP(A536,UFMT_CONVERSION!$A:$E,3,FALSE)</f>
        <v>iBSM charge code mapping</v>
      </c>
      <c r="I536" t="str">
        <f>VLOOKUP(A536,UFMT_CONVERSION!$A:$E,5,FALSE)</f>
        <v xml:space="preserve">CONV_TYPE_REPLACE </v>
      </c>
      <c r="J536" t="str">
        <f t="shared" si="17"/>
        <v>Insert into UFMT_CONV_RULE (CONV_KEY, RULE_NUM, SRC_VALUE, DEST_VALUE, NEXT_KEY,  IS_DEFAULT) Values ('130', '2', '31,VISA,ONUS,6011,NULL', '31910011', '',  '0');</v>
      </c>
      <c r="K536" t="str">
        <f t="shared" si="16"/>
        <v>Update UFMT_CONV_RULE set (SRC_VALUE, DEST_VALUE, NEXT_KEY,  IS_DEFAULT) = (SELECT '31,VISA,ONUS,6011,NULL', '31910011', '',  '0' FROM DUAL) where CONV_KEY = '130' AND RULE_NUM = '2';</v>
      </c>
    </row>
    <row r="537" spans="1:11" x14ac:dyDescent="0.35">
      <c r="A537">
        <v>130</v>
      </c>
      <c r="B537">
        <v>3</v>
      </c>
      <c r="C537" s="2" t="s">
        <v>1164</v>
      </c>
      <c r="D537" s="2" t="s">
        <v>1165</v>
      </c>
      <c r="F537">
        <v>0</v>
      </c>
      <c r="H537" t="str">
        <f>VLOOKUP(A537,UFMT_CONVERSION!$A:$E,3,FALSE)</f>
        <v>iBSM charge code mapping</v>
      </c>
      <c r="I537" t="str">
        <f>VLOOKUP(A537,UFMT_CONVERSION!$A:$E,5,FALSE)</f>
        <v xml:space="preserve">CONV_TYPE_REPLACE </v>
      </c>
      <c r="J537" t="str">
        <f t="shared" si="17"/>
        <v>Insert into UFMT_CONV_RULE (CONV_KEY, RULE_NUM, SRC_VALUE, DEST_VALUE, NEXT_KEY,  IS_DEFAULT) Values ('130', '3', '00,VISA,ONUS,6012,NULL', '910012', '',  '0');</v>
      </c>
      <c r="K537" t="str">
        <f t="shared" si="16"/>
        <v>Update UFMT_CONV_RULE set (SRC_VALUE, DEST_VALUE, NEXT_KEY,  IS_DEFAULT) = (SELECT '00,VISA,ONUS,6012,NULL', '910012', '',  '0' FROM DUAL) where CONV_KEY = '130' AND RULE_NUM = '3';</v>
      </c>
    </row>
    <row r="538" spans="1:11" x14ac:dyDescent="0.35">
      <c r="A538">
        <v>130</v>
      </c>
      <c r="B538">
        <v>4</v>
      </c>
      <c r="C538" s="2" t="s">
        <v>1166</v>
      </c>
      <c r="D538" s="2" t="s">
        <v>1167</v>
      </c>
      <c r="F538">
        <v>0</v>
      </c>
      <c r="H538" t="str">
        <f>VLOOKUP(A538,UFMT_CONVERSION!$A:$E,3,FALSE)</f>
        <v>iBSM charge code mapping</v>
      </c>
      <c r="I538" t="str">
        <f>VLOOKUP(A538,UFMT_CONVERSION!$A:$E,5,FALSE)</f>
        <v xml:space="preserve">CONV_TYPE_REPLACE </v>
      </c>
      <c r="J538" t="str">
        <f t="shared" si="17"/>
        <v>Insert into UFMT_CONV_RULE (CONV_KEY, RULE_NUM, SRC_VALUE, DEST_VALUE, NEXT_KEY,  IS_DEFAULT) Values ('130', '4', '01,ONUS,ONUS,6011,NULL', '1110011', '',  '0');</v>
      </c>
      <c r="K538" t="str">
        <f t="shared" si="16"/>
        <v>Update UFMT_CONV_RULE set (SRC_VALUE, DEST_VALUE, NEXT_KEY,  IS_DEFAULT) = (SELECT '01,ONUS,ONUS,6011,NULL', '1110011', '',  '0' FROM DUAL) where CONV_KEY = '130' AND RULE_NUM = '4';</v>
      </c>
    </row>
    <row r="539" spans="1:11" x14ac:dyDescent="0.35">
      <c r="A539">
        <v>130</v>
      </c>
      <c r="B539" s="2">
        <v>5</v>
      </c>
      <c r="C539" s="2" t="s">
        <v>1168</v>
      </c>
      <c r="D539" s="2" t="s">
        <v>1169</v>
      </c>
      <c r="F539">
        <v>0</v>
      </c>
      <c r="H539" t="str">
        <f>VLOOKUP(A539,UFMT_CONVERSION!$A:$E,3,FALSE)</f>
        <v>iBSM charge code mapping</v>
      </c>
      <c r="I539" t="str">
        <f>VLOOKUP(A539,UFMT_CONVERSION!$A:$E,5,FALSE)</f>
        <v xml:space="preserve">CONV_TYPE_REPLACE </v>
      </c>
      <c r="J539" t="str">
        <f t="shared" si="17"/>
        <v>Insert into UFMT_CONV_RULE (CONV_KEY, RULE_NUM, SRC_VALUE, DEST_VALUE, NEXT_KEY,  IS_DEFAULT) Values ('130', '5', '99,VISA,ONUS,6012,NULL', '99910012', '',  '0');</v>
      </c>
      <c r="K539" t="str">
        <f t="shared" si="16"/>
        <v>Update UFMT_CONV_RULE set (SRC_VALUE, DEST_VALUE, NEXT_KEY,  IS_DEFAULT) = (SELECT '99,VISA,ONUS,6012,NULL', '99910012', '',  '0' FROM DUAL) where CONV_KEY = '130' AND RULE_NUM = '5';</v>
      </c>
    </row>
    <row r="540" spans="1:11" x14ac:dyDescent="0.35">
      <c r="A540">
        <v>130</v>
      </c>
      <c r="B540">
        <v>6</v>
      </c>
      <c r="C540" s="2" t="s">
        <v>1170</v>
      </c>
      <c r="D540" s="2" t="s">
        <v>1171</v>
      </c>
      <c r="F540">
        <v>0</v>
      </c>
      <c r="H540" t="str">
        <f>VLOOKUP(A540,UFMT_CONVERSION!$A:$E,3,FALSE)</f>
        <v>iBSM charge code mapping</v>
      </c>
      <c r="I540" t="str">
        <f>VLOOKUP(A540,UFMT_CONVERSION!$A:$E,5,FALSE)</f>
        <v xml:space="preserve">CONV_TYPE_REPLACE </v>
      </c>
      <c r="J540" t="str">
        <f t="shared" si="17"/>
        <v>Insert into UFMT_CONV_RULE (CONV_KEY, RULE_NUM, SRC_VALUE, DEST_VALUE, NEXT_KEY,  IS_DEFAULT) Values ('130', '6', '40,VISA,ONUS,6012,NULL', '40910013', '',  '0');</v>
      </c>
      <c r="K540" t="str">
        <f t="shared" si="16"/>
        <v>Update UFMT_CONV_RULE set (SRC_VALUE, DEST_VALUE, NEXT_KEY,  IS_DEFAULT) = (SELECT '40,VISA,ONUS,6012,NULL', '40910013', '',  '0' FROM DUAL) where CONV_KEY = '130' AND RULE_NUM = '6';</v>
      </c>
    </row>
    <row r="541" spans="1:11" x14ac:dyDescent="0.35">
      <c r="A541">
        <v>130</v>
      </c>
      <c r="B541">
        <v>7</v>
      </c>
      <c r="C541" s="2" t="s">
        <v>1172</v>
      </c>
      <c r="D541" s="2" t="s">
        <v>1173</v>
      </c>
      <c r="F541">
        <v>0</v>
      </c>
      <c r="H541" t="str">
        <f>VLOOKUP(A541,UFMT_CONVERSION!$A:$E,3,FALSE)</f>
        <v>iBSM charge code mapping</v>
      </c>
      <c r="I541" t="str">
        <f>VLOOKUP(A541,UFMT_CONVERSION!$A:$E,5,FALSE)</f>
        <v xml:space="preserve">CONV_TYPE_REPLACE </v>
      </c>
      <c r="J541" t="str">
        <f t="shared" si="17"/>
        <v>Insert into UFMT_CONV_RULE (CONV_KEY, RULE_NUM, SRC_VALUE, DEST_VALUE, NEXT_KEY,  IS_DEFAULT) Values ('130', '7', '40,ONUS,ONUS,6011,NULL', '40111111', '',  '0');</v>
      </c>
      <c r="K541" t="str">
        <f t="shared" ref="K541:K604" si="18">"Update UFMT_CONV_RULE set (SRC_VALUE, DEST_VALUE, NEXT_KEY,  IS_DEFAULT) = (SELECT '"&amp;C541&amp;"', '"&amp;D541&amp;"', '"&amp;E541&amp;"',  '"&amp;F541&amp;"' FROM DUAL) where CONV_KEY = '"&amp;A541&amp;"' AND RULE_NUM = '"&amp;B541&amp;"';"</f>
        <v>Update UFMT_CONV_RULE set (SRC_VALUE, DEST_VALUE, NEXT_KEY,  IS_DEFAULT) = (SELECT '40,ONUS,ONUS,6011,NULL', '40111111', '',  '0' FROM DUAL) where CONV_KEY = '130' AND RULE_NUM = '7';</v>
      </c>
    </row>
    <row r="542" spans="1:11" x14ac:dyDescent="0.35">
      <c r="A542">
        <v>130</v>
      </c>
      <c r="B542">
        <v>8</v>
      </c>
      <c r="C542" s="2" t="s">
        <v>1174</v>
      </c>
      <c r="D542" s="2" t="s">
        <v>1175</v>
      </c>
      <c r="F542">
        <v>0</v>
      </c>
      <c r="H542" t="str">
        <f>VLOOKUP(A542,UFMT_CONVERSION!$A:$E,3,FALSE)</f>
        <v>iBSM charge code mapping</v>
      </c>
      <c r="I542" t="str">
        <f>VLOOKUP(A542,UFMT_CONVERSION!$A:$E,5,FALSE)</f>
        <v xml:space="preserve">CONV_TYPE_REPLACE </v>
      </c>
      <c r="J542" t="str">
        <f t="shared" si="17"/>
        <v>Insert into UFMT_CONV_RULE (CONV_KEY, RULE_NUM, SRC_VALUE, DEST_VALUE, NEXT_KEY,  IS_DEFAULT) Values ('130', '8', '99,VISA,ONUS,6011,NULL', '99920011', '',  '0');</v>
      </c>
      <c r="K542" t="str">
        <f t="shared" si="18"/>
        <v>Update UFMT_CONV_RULE set (SRC_VALUE, DEST_VALUE, NEXT_KEY,  IS_DEFAULT) = (SELECT '99,VISA,ONUS,6011,NULL', '99920011', '',  '0' FROM DUAL) where CONV_KEY = '130' AND RULE_NUM = '8';</v>
      </c>
    </row>
    <row r="543" spans="1:11" x14ac:dyDescent="0.35">
      <c r="A543">
        <v>131</v>
      </c>
      <c r="B543">
        <v>0</v>
      </c>
      <c r="C543" s="2"/>
      <c r="D543" s="2" t="s">
        <v>12</v>
      </c>
      <c r="F543">
        <v>1</v>
      </c>
      <c r="H543" t="str">
        <f>VLOOKUP(A543,UFMT_CONVERSION!$A:$E,3,FALSE)</f>
        <v>Set to 1</v>
      </c>
      <c r="I543" t="str">
        <f>VLOOKUP(A543,UFMT_CONVERSION!$A:$E,5,FALSE)</f>
        <v xml:space="preserve">CONV_TYPE_REPLACE </v>
      </c>
      <c r="J543" t="str">
        <f t="shared" si="17"/>
        <v>Insert into UFMT_CONV_RULE (CONV_KEY, RULE_NUM, SRC_VALUE, DEST_VALUE, NEXT_KEY,  IS_DEFAULT) Values ('131', '0', '', '1', '',  '1');</v>
      </c>
      <c r="K543" t="str">
        <f t="shared" si="18"/>
        <v>Update UFMT_CONV_RULE set (SRC_VALUE, DEST_VALUE, NEXT_KEY,  IS_DEFAULT) = (SELECT '', '1', '',  '1' FROM DUAL) where CONV_KEY = '131' AND RULE_NUM = '0';</v>
      </c>
    </row>
    <row r="544" spans="1:11" x14ac:dyDescent="0.35">
      <c r="A544">
        <v>132</v>
      </c>
      <c r="B544">
        <v>1</v>
      </c>
      <c r="C544" s="2" t="s">
        <v>12</v>
      </c>
      <c r="D544" s="2" t="s">
        <v>12</v>
      </c>
      <c r="F544">
        <v>0</v>
      </c>
      <c r="H544" t="str">
        <f>VLOOKUP(A544,UFMT_CONVERSION!$A:$E,3,FALSE)</f>
        <v>Xlink SVT_NTWM_MSGTYPE -&gt; F70</v>
      </c>
      <c r="I544" t="str">
        <f>VLOOKUP(A544,UFMT_CONVERSION!$A:$E,5,FALSE)</f>
        <v xml:space="preserve">CONV_TYPE_REPLACE </v>
      </c>
      <c r="J544" t="str">
        <f t="shared" si="17"/>
        <v>Insert into UFMT_CONV_RULE (CONV_KEY, RULE_NUM, SRC_VALUE, DEST_VALUE, NEXT_KEY,  IS_DEFAULT) Values ('132', '1', '1', '1', '',  '0');</v>
      </c>
      <c r="K544" t="str">
        <f t="shared" si="18"/>
        <v>Update UFMT_CONV_RULE set (SRC_VALUE, DEST_VALUE, NEXT_KEY,  IS_DEFAULT) = (SELECT '1', '1', '',  '0' FROM DUAL) where CONV_KEY = '132' AND RULE_NUM = '1';</v>
      </c>
    </row>
    <row r="545" spans="1:11" x14ac:dyDescent="0.35">
      <c r="A545">
        <v>132</v>
      </c>
      <c r="B545">
        <v>2</v>
      </c>
      <c r="C545" s="2" t="s">
        <v>61</v>
      </c>
      <c r="D545" s="2" t="s">
        <v>61</v>
      </c>
      <c r="F545">
        <v>0</v>
      </c>
      <c r="H545" t="str">
        <f>VLOOKUP(A545,UFMT_CONVERSION!$A:$E,3,FALSE)</f>
        <v>Xlink SVT_NTWM_MSGTYPE -&gt; F70</v>
      </c>
      <c r="I545" t="str">
        <f>VLOOKUP(A545,UFMT_CONVERSION!$A:$E,5,FALSE)</f>
        <v xml:space="preserve">CONV_TYPE_REPLACE </v>
      </c>
      <c r="J545" t="str">
        <f t="shared" si="17"/>
        <v>Insert into UFMT_CONV_RULE (CONV_KEY, RULE_NUM, SRC_VALUE, DEST_VALUE, NEXT_KEY,  IS_DEFAULT) Values ('132', '2', '2', '2', '',  '0');</v>
      </c>
      <c r="K545" t="str">
        <f t="shared" si="18"/>
        <v>Update UFMT_CONV_RULE set (SRC_VALUE, DEST_VALUE, NEXT_KEY,  IS_DEFAULT) = (SELECT '2', '2', '',  '0' FROM DUAL) where CONV_KEY = '132' AND RULE_NUM = '2';</v>
      </c>
    </row>
    <row r="546" spans="1:11" x14ac:dyDescent="0.35">
      <c r="A546">
        <v>132</v>
      </c>
      <c r="B546">
        <v>3</v>
      </c>
      <c r="C546" s="2" t="s">
        <v>104</v>
      </c>
      <c r="D546" s="2" t="s">
        <v>162</v>
      </c>
      <c r="F546">
        <v>0</v>
      </c>
      <c r="H546" t="str">
        <f>VLOOKUP(A546,UFMT_CONVERSION!$A:$E,3,FALSE)</f>
        <v>Xlink SVT_NTWM_MSGTYPE -&gt; F70</v>
      </c>
      <c r="I546" t="str">
        <f>VLOOKUP(A546,UFMT_CONVERSION!$A:$E,5,FALSE)</f>
        <v xml:space="preserve">CONV_TYPE_REPLACE </v>
      </c>
      <c r="J546" t="str">
        <f t="shared" si="17"/>
        <v>Insert into UFMT_CONV_RULE (CONV_KEY, RULE_NUM, SRC_VALUE, DEST_VALUE, NEXT_KEY,  IS_DEFAULT) Values ('132', '3', '3', '301', '',  '0');</v>
      </c>
      <c r="K546" t="str">
        <f t="shared" si="18"/>
        <v>Update UFMT_CONV_RULE set (SRC_VALUE, DEST_VALUE, NEXT_KEY,  IS_DEFAULT) = (SELECT '3', '301', '',  '0' FROM DUAL) where CONV_KEY = '132' AND RULE_NUM = '3';</v>
      </c>
    </row>
    <row r="547" spans="1:11" x14ac:dyDescent="0.35">
      <c r="A547">
        <v>133</v>
      </c>
      <c r="B547">
        <v>1</v>
      </c>
      <c r="C547" s="2" t="s">
        <v>162</v>
      </c>
      <c r="D547" s="2" t="s">
        <v>1086</v>
      </c>
      <c r="F547">
        <v>0</v>
      </c>
      <c r="H547" t="str">
        <f>VLOOKUP(A547,UFMT_CONVERSION!$A:$E,3,FALSE)</f>
        <v>Xlink F70 -&gt; trans_type</v>
      </c>
      <c r="I547" t="str">
        <f>VLOOKUP(A547,UFMT_CONVERSION!$A:$E,5,FALSE)</f>
        <v xml:space="preserve">CONV_TYPE_REPLACE </v>
      </c>
      <c r="J547" t="str">
        <f t="shared" si="17"/>
        <v>Insert into UFMT_CONV_RULE (CONV_KEY, RULE_NUM, SRC_VALUE, DEST_VALUE, NEXT_KEY,  IS_DEFAULT) Values ('133', '1', '301', '270', '',  '0');</v>
      </c>
      <c r="K547" t="str">
        <f t="shared" si="18"/>
        <v>Update UFMT_CONV_RULE set (SRC_VALUE, DEST_VALUE, NEXT_KEY,  IS_DEFAULT) = (SELECT '301', '270', '',  '0' FROM DUAL) where CONV_KEY = '133' AND RULE_NUM = '1';</v>
      </c>
    </row>
    <row r="548" spans="1:11" x14ac:dyDescent="0.35">
      <c r="A548">
        <v>133</v>
      </c>
      <c r="B548">
        <v>2</v>
      </c>
      <c r="C548" s="2" t="s">
        <v>12</v>
      </c>
      <c r="D548" s="2" t="s">
        <v>1090</v>
      </c>
      <c r="F548">
        <v>0</v>
      </c>
      <c r="H548" t="str">
        <f>VLOOKUP(A548,UFMT_CONVERSION!$A:$E,3,FALSE)</f>
        <v>Xlink F70 -&gt; trans_type</v>
      </c>
      <c r="I548" t="str">
        <f>VLOOKUP(A548,UFMT_CONVERSION!$A:$E,5,FALSE)</f>
        <v xml:space="preserve">CONV_TYPE_REPLACE </v>
      </c>
      <c r="J548" t="str">
        <f t="shared" si="17"/>
        <v>Insert into UFMT_CONV_RULE (CONV_KEY, RULE_NUM, SRC_VALUE, DEST_VALUE, NEXT_KEY,  IS_DEFAULT) Values ('133', '2', '1', '1011', '',  '0');</v>
      </c>
      <c r="K548" t="str">
        <f t="shared" si="18"/>
        <v>Update UFMT_CONV_RULE set (SRC_VALUE, DEST_VALUE, NEXT_KEY,  IS_DEFAULT) = (SELECT '1', '1011', '',  '0' FROM DUAL) where CONV_KEY = '133' AND RULE_NUM = '2';</v>
      </c>
    </row>
    <row r="549" spans="1:11" x14ac:dyDescent="0.35">
      <c r="A549">
        <v>133</v>
      </c>
      <c r="B549">
        <v>3</v>
      </c>
      <c r="C549" s="2" t="s">
        <v>61</v>
      </c>
      <c r="D549" s="2" t="s">
        <v>1091</v>
      </c>
      <c r="F549">
        <v>0</v>
      </c>
      <c r="H549" t="str">
        <f>VLOOKUP(A549,UFMT_CONVERSION!$A:$E,3,FALSE)</f>
        <v>Xlink F70 -&gt; trans_type</v>
      </c>
      <c r="I549" t="str">
        <f>VLOOKUP(A549,UFMT_CONVERSION!$A:$E,5,FALSE)</f>
        <v xml:space="preserve">CONV_TYPE_REPLACE </v>
      </c>
      <c r="J549" t="str">
        <f t="shared" si="17"/>
        <v>Insert into UFMT_CONV_RULE (CONV_KEY, RULE_NUM, SRC_VALUE, DEST_VALUE, NEXT_KEY,  IS_DEFAULT) Values ('133', '3', '2', '1017', '',  '0');</v>
      </c>
      <c r="K549" t="str">
        <f t="shared" si="18"/>
        <v>Update UFMT_CONV_RULE set (SRC_VALUE, DEST_VALUE, NEXT_KEY,  IS_DEFAULT) = (SELECT '2', '1017', '',  '0' FROM DUAL) where CONV_KEY = '133' AND RULE_NUM = '3';</v>
      </c>
    </row>
    <row r="550" spans="1:11" x14ac:dyDescent="0.35">
      <c r="A550">
        <v>133</v>
      </c>
      <c r="B550">
        <v>4</v>
      </c>
      <c r="C550" s="2" t="s">
        <v>485</v>
      </c>
      <c r="D550" s="2" t="s">
        <v>1176</v>
      </c>
      <c r="F550">
        <v>0</v>
      </c>
      <c r="H550" t="str">
        <f>VLOOKUP(A550,UFMT_CONVERSION!$A:$E,3,FALSE)</f>
        <v>Xlink F70 -&gt; trans_type</v>
      </c>
      <c r="I550" t="str">
        <f>VLOOKUP(A550,UFMT_CONVERSION!$A:$E,5,FALSE)</f>
        <v xml:space="preserve">CONV_TYPE_REPLACE </v>
      </c>
      <c r="J550" t="str">
        <f t="shared" si="17"/>
        <v>Insert into UFMT_CONV_RULE (CONV_KEY, RULE_NUM, SRC_VALUE, DEST_VALUE, NEXT_KEY,  IS_DEFAULT) Values ('133', '4', '162', '2510', '',  '0');</v>
      </c>
      <c r="K550" t="str">
        <f t="shared" si="18"/>
        <v>Update UFMT_CONV_RULE set (SRC_VALUE, DEST_VALUE, NEXT_KEY,  IS_DEFAULT) = (SELECT '162', '2510', '',  '0' FROM DUAL) where CONV_KEY = '133' AND RULE_NUM = '4';</v>
      </c>
    </row>
    <row r="551" spans="1:11" x14ac:dyDescent="0.35">
      <c r="A551">
        <v>133</v>
      </c>
      <c r="B551" s="2">
        <v>5</v>
      </c>
      <c r="C551" s="2" t="s">
        <v>73</v>
      </c>
      <c r="D551" s="2" t="s">
        <v>1086</v>
      </c>
      <c r="F551">
        <v>0</v>
      </c>
      <c r="H551" t="str">
        <f>VLOOKUP(A551,UFMT_CONVERSION!$A:$E,3,FALSE)</f>
        <v>Xlink F70 -&gt; trans_type</v>
      </c>
      <c r="I551" t="str">
        <f>VLOOKUP(A551,UFMT_CONVERSION!$A:$E,5,FALSE)</f>
        <v xml:space="preserve">CONV_TYPE_REPLACE </v>
      </c>
      <c r="J551" t="str">
        <f t="shared" si="17"/>
        <v>Insert into UFMT_CONV_RULE (CONV_KEY, RULE_NUM, SRC_VALUE, DEST_VALUE, NEXT_KEY,  IS_DEFAULT) Values ('133', '5', '101', '270', '',  '0');</v>
      </c>
      <c r="K551" t="str">
        <f t="shared" si="18"/>
        <v>Update UFMT_CONV_RULE set (SRC_VALUE, DEST_VALUE, NEXT_KEY,  IS_DEFAULT) = (SELECT '101', '270', '',  '0' FROM DUAL) where CONV_KEY = '133' AND RULE_NUM = '5';</v>
      </c>
    </row>
    <row r="552" spans="1:11" x14ac:dyDescent="0.35">
      <c r="A552">
        <v>134</v>
      </c>
      <c r="B552" s="2">
        <v>1</v>
      </c>
      <c r="C552" s="2" t="s">
        <v>254</v>
      </c>
      <c r="D552" s="2" t="s">
        <v>774</v>
      </c>
      <c r="F552">
        <v>0</v>
      </c>
      <c r="H552" t="str">
        <f>VLOOKUP(A552,UFMT_CONVERSION!$A:$E,3,FALSE)</f>
        <v>Xlink F39-&gt;SV RESP</v>
      </c>
      <c r="I552" t="str">
        <f>VLOOKUP(A552,UFMT_CONVERSION!$A:$E,5,FALSE)</f>
        <v xml:space="preserve">CONV_TYPE_REPLACE </v>
      </c>
      <c r="J552" t="str">
        <f t="shared" si="17"/>
        <v>Insert into UFMT_CONV_RULE (CONV_KEY, RULE_NUM, SRC_VALUE, DEST_VALUE, NEXT_KEY,  IS_DEFAULT) Values ('134', '1', '0', '-1', '',  '0');</v>
      </c>
      <c r="K552" t="str">
        <f t="shared" si="18"/>
        <v>Update UFMT_CONV_RULE set (SRC_VALUE, DEST_VALUE, NEXT_KEY,  IS_DEFAULT) = (SELECT '0', '-1', '',  '0' FROM DUAL) where CONV_KEY = '134' AND RULE_NUM = '1';</v>
      </c>
    </row>
    <row r="553" spans="1:11" x14ac:dyDescent="0.35">
      <c r="A553">
        <v>134</v>
      </c>
      <c r="B553" s="2">
        <v>2</v>
      </c>
      <c r="C553" s="2" t="s">
        <v>813</v>
      </c>
      <c r="D553" s="2" t="s">
        <v>814</v>
      </c>
      <c r="F553">
        <v>0</v>
      </c>
      <c r="H553" t="str">
        <f>VLOOKUP(A553,UFMT_CONVERSION!$A:$E,3,FALSE)</f>
        <v>Xlink F39-&gt;SV RESP</v>
      </c>
      <c r="I553" t="str">
        <f>VLOOKUP(A553,UFMT_CONVERSION!$A:$E,5,FALSE)</f>
        <v xml:space="preserve">CONV_TYPE_REPLACE </v>
      </c>
      <c r="J553" t="str">
        <f t="shared" si="17"/>
        <v>Insert into UFMT_CONV_RULE (CONV_KEY, RULE_NUM, SRC_VALUE, DEST_VALUE, NEXT_KEY,  IS_DEFAULT) Values ('134', '2', '05', '827', '',  '0');</v>
      </c>
      <c r="K553" t="str">
        <f t="shared" si="18"/>
        <v>Update UFMT_CONV_RULE set (SRC_VALUE, DEST_VALUE, NEXT_KEY,  IS_DEFAULT) = (SELECT '05', '827', '',  '0' FROM DUAL) where CONV_KEY = '134' AND RULE_NUM = '2';</v>
      </c>
    </row>
    <row r="554" spans="1:11" x14ac:dyDescent="0.35">
      <c r="A554">
        <v>134</v>
      </c>
      <c r="B554" s="2">
        <v>3</v>
      </c>
      <c r="C554" s="2" t="s">
        <v>815</v>
      </c>
      <c r="D554" s="2" t="s">
        <v>816</v>
      </c>
      <c r="F554">
        <v>0</v>
      </c>
      <c r="H554" t="str">
        <f>VLOOKUP(A554,UFMT_CONVERSION!$A:$E,3,FALSE)</f>
        <v>Xlink F39-&gt;SV RESP</v>
      </c>
      <c r="I554" t="str">
        <f>VLOOKUP(A554,UFMT_CONVERSION!$A:$E,5,FALSE)</f>
        <v xml:space="preserve">CONV_TYPE_REPLACE </v>
      </c>
      <c r="J554" t="str">
        <f t="shared" si="17"/>
        <v>Insert into UFMT_CONV_RULE (CONV_KEY, RULE_NUM, SRC_VALUE, DEST_VALUE, NEXT_KEY,  IS_DEFAULT) Values ('134', '3', '06', '806', '',  '0');</v>
      </c>
      <c r="K554" t="str">
        <f t="shared" si="18"/>
        <v>Update UFMT_CONV_RULE set (SRC_VALUE, DEST_VALUE, NEXT_KEY,  IS_DEFAULT) = (SELECT '06', '806', '',  '0' FROM DUAL) where CONV_KEY = '134' AND RULE_NUM = '3';</v>
      </c>
    </row>
    <row r="555" spans="1:11" x14ac:dyDescent="0.35">
      <c r="A555">
        <v>134</v>
      </c>
      <c r="B555">
        <v>4</v>
      </c>
      <c r="C555" t="s">
        <v>817</v>
      </c>
      <c r="D555" s="2" t="s">
        <v>818</v>
      </c>
      <c r="F555">
        <v>0</v>
      </c>
      <c r="H555" t="str">
        <f>VLOOKUP(A555,UFMT_CONVERSION!$A:$E,3,FALSE)</f>
        <v>Xlink F39-&gt;SV RESP</v>
      </c>
      <c r="I555" t="str">
        <f>VLOOKUP(A555,UFMT_CONVERSION!$A:$E,5,FALSE)</f>
        <v xml:space="preserve">CONV_TYPE_REPLACE </v>
      </c>
      <c r="J555" t="str">
        <f t="shared" si="17"/>
        <v>Insert into UFMT_CONV_RULE (CONV_KEY, RULE_NUM, SRC_VALUE, DEST_VALUE, NEXT_KEY,  IS_DEFAULT) Values ('134', '4', '08', '844', '',  '0');</v>
      </c>
      <c r="K555" t="str">
        <f t="shared" si="18"/>
        <v>Update UFMT_CONV_RULE set (SRC_VALUE, DEST_VALUE, NEXT_KEY,  IS_DEFAULT) = (SELECT '08', '844', '',  '0' FROM DUAL) where CONV_KEY = '134' AND RULE_NUM = '4';</v>
      </c>
    </row>
    <row r="556" spans="1:11" x14ac:dyDescent="0.35">
      <c r="A556">
        <v>134</v>
      </c>
      <c r="B556">
        <v>5</v>
      </c>
      <c r="C556" s="2" t="s">
        <v>378</v>
      </c>
      <c r="D556" s="2" t="s">
        <v>819</v>
      </c>
      <c r="F556">
        <v>0</v>
      </c>
      <c r="H556" t="str">
        <f>VLOOKUP(A556,UFMT_CONVERSION!$A:$E,3,FALSE)</f>
        <v>Xlink F39-&gt;SV RESP</v>
      </c>
      <c r="I556" t="str">
        <f>VLOOKUP(A556,UFMT_CONVERSION!$A:$E,5,FALSE)</f>
        <v xml:space="preserve">CONV_TYPE_REPLACE </v>
      </c>
      <c r="J556" t="str">
        <f t="shared" si="17"/>
        <v>Insert into UFMT_CONV_RULE (CONV_KEY, RULE_NUM, SRC_VALUE, DEST_VALUE, NEXT_KEY,  IS_DEFAULT) Values ('134', '5', '13', '903', '',  '0');</v>
      </c>
      <c r="K556" t="str">
        <f t="shared" si="18"/>
        <v>Update UFMT_CONV_RULE set (SRC_VALUE, DEST_VALUE, NEXT_KEY,  IS_DEFAULT) = (SELECT '13', '903', '',  '0' FROM DUAL) where CONV_KEY = '134' AND RULE_NUM = '5';</v>
      </c>
    </row>
    <row r="557" spans="1:11" x14ac:dyDescent="0.35">
      <c r="A557">
        <v>134</v>
      </c>
      <c r="B557">
        <v>6</v>
      </c>
      <c r="C557" s="2" t="s">
        <v>304</v>
      </c>
      <c r="D557" s="2" t="s">
        <v>814</v>
      </c>
      <c r="F557">
        <v>1</v>
      </c>
      <c r="H557" t="str">
        <f>VLOOKUP(A557,UFMT_CONVERSION!$A:$E,3,FALSE)</f>
        <v>Xlink F39-&gt;SV RESP</v>
      </c>
      <c r="I557" t="str">
        <f>VLOOKUP(A557,UFMT_CONVERSION!$A:$E,5,FALSE)</f>
        <v xml:space="preserve">CONV_TYPE_REPLACE </v>
      </c>
      <c r="J557" t="str">
        <f t="shared" si="17"/>
        <v>Insert into UFMT_CONV_RULE (CONV_KEY, RULE_NUM, SRC_VALUE, DEST_VALUE, NEXT_KEY,  IS_DEFAULT) Values ('134', '6', '17', '827', '',  '1');</v>
      </c>
      <c r="K557" t="str">
        <f t="shared" si="18"/>
        <v>Update UFMT_CONV_RULE set (SRC_VALUE, DEST_VALUE, NEXT_KEY,  IS_DEFAULT) = (SELECT '17', '827', '',  '1' FROM DUAL) where CONV_KEY = '134' AND RULE_NUM = '6';</v>
      </c>
    </row>
    <row r="558" spans="1:11" x14ac:dyDescent="0.35">
      <c r="A558">
        <v>134</v>
      </c>
      <c r="B558">
        <v>7</v>
      </c>
      <c r="C558" s="2" t="s">
        <v>502</v>
      </c>
      <c r="D558" s="2" t="s">
        <v>820</v>
      </c>
      <c r="F558">
        <v>0</v>
      </c>
      <c r="H558" t="str">
        <f>VLOOKUP(A558,UFMT_CONVERSION!$A:$E,3,FALSE)</f>
        <v>Xlink F39-&gt;SV RESP</v>
      </c>
      <c r="I558" t="str">
        <f>VLOOKUP(A558,UFMT_CONVERSION!$A:$E,5,FALSE)</f>
        <v xml:space="preserve">CONV_TYPE_REPLACE </v>
      </c>
      <c r="J558" t="str">
        <f t="shared" si="17"/>
        <v>Insert into UFMT_CONV_RULE (CONV_KEY, RULE_NUM, SRC_VALUE, DEST_VALUE, NEXT_KEY,  IS_DEFAULT) Values ('134', '7', '19', '807', '',  '0');</v>
      </c>
      <c r="K558" t="str">
        <f t="shared" si="18"/>
        <v>Update UFMT_CONV_RULE set (SRC_VALUE, DEST_VALUE, NEXT_KEY,  IS_DEFAULT) = (SELECT '19', '807', '',  '0' FROM DUAL) where CONV_KEY = '134' AND RULE_NUM = '7';</v>
      </c>
    </row>
    <row r="559" spans="1:11" x14ac:dyDescent="0.35">
      <c r="A559">
        <v>134</v>
      </c>
      <c r="B559">
        <v>8</v>
      </c>
      <c r="C559" s="2" t="s">
        <v>763</v>
      </c>
      <c r="D559" s="2" t="s">
        <v>821</v>
      </c>
      <c r="F559">
        <v>0</v>
      </c>
      <c r="H559" t="str">
        <f>VLOOKUP(A559,UFMT_CONVERSION!$A:$E,3,FALSE)</f>
        <v>Xlink F39-&gt;SV RESP</v>
      </c>
      <c r="I559" t="str">
        <f>VLOOKUP(A559,UFMT_CONVERSION!$A:$E,5,FALSE)</f>
        <v xml:space="preserve">CONV_TYPE_REPLACE </v>
      </c>
      <c r="J559" t="str">
        <f t="shared" si="17"/>
        <v>Insert into UFMT_CONV_RULE (CONV_KEY, RULE_NUM, SRC_VALUE, DEST_VALUE, NEXT_KEY,  IS_DEFAULT) Values ('134', '8', '30', '812', '',  '0');</v>
      </c>
      <c r="K559" t="str">
        <f t="shared" si="18"/>
        <v>Update UFMT_CONV_RULE set (SRC_VALUE, DEST_VALUE, NEXT_KEY,  IS_DEFAULT) = (SELECT '30', '812', '',  '0' FROM DUAL) where CONV_KEY = '134' AND RULE_NUM = '8';</v>
      </c>
    </row>
    <row r="560" spans="1:11" x14ac:dyDescent="0.35">
      <c r="A560">
        <v>134</v>
      </c>
      <c r="B560">
        <v>9</v>
      </c>
      <c r="C560" s="2" t="s">
        <v>69</v>
      </c>
      <c r="D560" s="2" t="s">
        <v>822</v>
      </c>
      <c r="F560">
        <v>0</v>
      </c>
      <c r="H560" t="str">
        <f>VLOOKUP(A560,UFMT_CONVERSION!$A:$E,3,FALSE)</f>
        <v>Xlink F39-&gt;SV RESP</v>
      </c>
      <c r="I560" t="str">
        <f>VLOOKUP(A560,UFMT_CONVERSION!$A:$E,5,FALSE)</f>
        <v xml:space="preserve">CONV_TYPE_REPLACE </v>
      </c>
      <c r="J560" t="str">
        <f t="shared" si="17"/>
        <v>Insert into UFMT_CONV_RULE (CONV_KEY, RULE_NUM, SRC_VALUE, DEST_VALUE, NEXT_KEY,  IS_DEFAULT) Values ('134', '9', '39', '804', '',  '0');</v>
      </c>
      <c r="K560" t="str">
        <f t="shared" si="18"/>
        <v>Update UFMT_CONV_RULE set (SRC_VALUE, DEST_VALUE, NEXT_KEY,  IS_DEFAULT) = (SELECT '39', '804', '',  '0' FROM DUAL) where CONV_KEY = '134' AND RULE_NUM = '9';</v>
      </c>
    </row>
    <row r="561" spans="1:11" x14ac:dyDescent="0.35">
      <c r="A561">
        <v>134</v>
      </c>
      <c r="B561">
        <v>10</v>
      </c>
      <c r="C561" s="2" t="s">
        <v>243</v>
      </c>
      <c r="D561" s="2" t="s">
        <v>777</v>
      </c>
      <c r="F561">
        <v>0</v>
      </c>
      <c r="H561" t="str">
        <f>VLOOKUP(A561,UFMT_CONVERSION!$A:$E,3,FALSE)</f>
        <v>Xlink F39-&gt;SV RESP</v>
      </c>
      <c r="I561" t="str">
        <f>VLOOKUP(A561,UFMT_CONVERSION!$A:$E,5,FALSE)</f>
        <v xml:space="preserve">CONV_TYPE_REPLACE </v>
      </c>
      <c r="J561" t="str">
        <f t="shared" si="17"/>
        <v>Insert into UFMT_CONV_RULE (CONV_KEY, RULE_NUM, SRC_VALUE, DEST_VALUE, NEXT_KEY,  IS_DEFAULT) Values ('134', '10', '51', '915', '',  '0');</v>
      </c>
      <c r="K561" t="str">
        <f t="shared" si="18"/>
        <v>Update UFMT_CONV_RULE set (SRC_VALUE, DEST_VALUE, NEXT_KEY,  IS_DEFAULT) = (SELECT '51', '915', '',  '0' FROM DUAL) where CONV_KEY = '134' AND RULE_NUM = '10';</v>
      </c>
    </row>
    <row r="562" spans="1:11" x14ac:dyDescent="0.35">
      <c r="A562">
        <v>134</v>
      </c>
      <c r="B562">
        <v>11</v>
      </c>
      <c r="C562" s="2" t="s">
        <v>88</v>
      </c>
      <c r="D562" s="2" t="s">
        <v>822</v>
      </c>
      <c r="F562">
        <v>0</v>
      </c>
      <c r="H562" t="str">
        <f>VLOOKUP(A562,UFMT_CONVERSION!$A:$E,3,FALSE)</f>
        <v>Xlink F39-&gt;SV RESP</v>
      </c>
      <c r="I562" t="str">
        <f>VLOOKUP(A562,UFMT_CONVERSION!$A:$E,5,FALSE)</f>
        <v xml:space="preserve">CONV_TYPE_REPLACE </v>
      </c>
      <c r="J562" t="str">
        <f t="shared" si="17"/>
        <v>Insert into UFMT_CONV_RULE (CONV_KEY, RULE_NUM, SRC_VALUE, DEST_VALUE, NEXT_KEY,  IS_DEFAULT) Values ('134', '11', '57', '804', '',  '0');</v>
      </c>
      <c r="K562" t="str">
        <f t="shared" si="18"/>
        <v>Update UFMT_CONV_RULE set (SRC_VALUE, DEST_VALUE, NEXT_KEY,  IS_DEFAULT) = (SELECT '57', '804', '',  '0' FROM DUAL) where CONV_KEY = '134' AND RULE_NUM = '11';</v>
      </c>
    </row>
    <row r="563" spans="1:11" x14ac:dyDescent="0.35">
      <c r="A563">
        <v>134</v>
      </c>
      <c r="B563">
        <v>12</v>
      </c>
      <c r="C563" s="2" t="s">
        <v>823</v>
      </c>
      <c r="D563" s="2" t="s">
        <v>824</v>
      </c>
      <c r="F563">
        <v>0</v>
      </c>
      <c r="H563" t="str">
        <f>VLOOKUP(A563,UFMT_CONVERSION!$A:$E,3,FALSE)</f>
        <v>Xlink F39-&gt;SV RESP</v>
      </c>
      <c r="I563" t="str">
        <f>VLOOKUP(A563,UFMT_CONVERSION!$A:$E,5,FALSE)</f>
        <v xml:space="preserve">CONV_TYPE_REPLACE </v>
      </c>
      <c r="J563" t="str">
        <f t="shared" si="17"/>
        <v>Insert into UFMT_CONV_RULE (CONV_KEY, RULE_NUM, SRC_VALUE, DEST_VALUE, NEXT_KEY,  IS_DEFAULT) Values ('134', '12', '61', '912', '',  '0');</v>
      </c>
      <c r="K563" t="str">
        <f t="shared" si="18"/>
        <v>Update UFMT_CONV_RULE set (SRC_VALUE, DEST_VALUE, NEXT_KEY,  IS_DEFAULT) = (SELECT '61', '912', '',  '0' FROM DUAL) where CONV_KEY = '134' AND RULE_NUM = '12';</v>
      </c>
    </row>
    <row r="564" spans="1:11" x14ac:dyDescent="0.35">
      <c r="A564">
        <v>134</v>
      </c>
      <c r="B564">
        <v>13</v>
      </c>
      <c r="C564" s="2" t="s">
        <v>111</v>
      </c>
      <c r="D564" s="2" t="s">
        <v>825</v>
      </c>
      <c r="F564">
        <v>0</v>
      </c>
      <c r="H564" t="str">
        <f>VLOOKUP(A564,UFMT_CONVERSION!$A:$E,3,FALSE)</f>
        <v>Xlink F39-&gt;SV RESP</v>
      </c>
      <c r="I564" t="str">
        <f>VLOOKUP(A564,UFMT_CONVERSION!$A:$E,5,FALSE)</f>
        <v xml:space="preserve">CONV_TYPE_REPLACE </v>
      </c>
      <c r="J564" t="str">
        <f t="shared" si="17"/>
        <v>Insert into UFMT_CONV_RULE (CONV_KEY, RULE_NUM, SRC_VALUE, DEST_VALUE, NEXT_KEY,  IS_DEFAULT) Values ('134', '13', '65', '814', '',  '0');</v>
      </c>
      <c r="K564" t="str">
        <f t="shared" si="18"/>
        <v>Update UFMT_CONV_RULE set (SRC_VALUE, DEST_VALUE, NEXT_KEY,  IS_DEFAULT) = (SELECT '65', '814', '',  '0' FROM DUAL) where CONV_KEY = '134' AND RULE_NUM = '13';</v>
      </c>
    </row>
    <row r="565" spans="1:11" x14ac:dyDescent="0.35">
      <c r="A565">
        <v>134</v>
      </c>
      <c r="B565">
        <v>14</v>
      </c>
      <c r="C565" s="2" t="s">
        <v>826</v>
      </c>
      <c r="D565" s="2" t="s">
        <v>827</v>
      </c>
      <c r="F565">
        <v>0</v>
      </c>
      <c r="H565" t="str">
        <f>VLOOKUP(A565,UFMT_CONVERSION!$A:$E,3,FALSE)</f>
        <v>Xlink F39-&gt;SV RESP</v>
      </c>
      <c r="I565" t="str">
        <f>VLOOKUP(A565,UFMT_CONVERSION!$A:$E,5,FALSE)</f>
        <v xml:space="preserve">CONV_TYPE_REPLACE </v>
      </c>
      <c r="J565" t="str">
        <f t="shared" si="17"/>
        <v>Insert into UFMT_CONV_RULE (CONV_KEY, RULE_NUM, SRC_VALUE, DEST_VALUE, NEXT_KEY,  IS_DEFAULT) Values ('134', '14', '68', '950', '',  '0');</v>
      </c>
      <c r="K565" t="str">
        <f t="shared" si="18"/>
        <v>Update UFMT_CONV_RULE set (SRC_VALUE, DEST_VALUE, NEXT_KEY,  IS_DEFAULT) = (SELECT '68', '950', '',  '0' FROM DUAL) where CONV_KEY = '134' AND RULE_NUM = '14';</v>
      </c>
    </row>
    <row r="566" spans="1:11" x14ac:dyDescent="0.35">
      <c r="A566">
        <v>134</v>
      </c>
      <c r="B566">
        <v>15</v>
      </c>
      <c r="C566" s="2" t="s">
        <v>828</v>
      </c>
      <c r="D566" s="2" t="s">
        <v>829</v>
      </c>
      <c r="F566">
        <v>0</v>
      </c>
      <c r="H566" t="str">
        <f>VLOOKUP(A566,UFMT_CONVERSION!$A:$E,3,FALSE)</f>
        <v>Xlink F39-&gt;SV RESP</v>
      </c>
      <c r="I566" t="str">
        <f>VLOOKUP(A566,UFMT_CONVERSION!$A:$E,5,FALSE)</f>
        <v xml:space="preserve">CONV_TYPE_REPLACE </v>
      </c>
      <c r="J566" t="str">
        <f t="shared" si="17"/>
        <v>Insert into UFMT_CONV_RULE (CONV_KEY, RULE_NUM, SRC_VALUE, DEST_VALUE, NEXT_KEY,  IS_DEFAULT) Values ('134', '15', '76', '914', '',  '0');</v>
      </c>
      <c r="K566" t="str">
        <f t="shared" si="18"/>
        <v>Update UFMT_CONV_RULE set (SRC_VALUE, DEST_VALUE, NEXT_KEY,  IS_DEFAULT) = (SELECT '76', '914', '',  '0' FROM DUAL) where CONV_KEY = '134' AND RULE_NUM = '15';</v>
      </c>
    </row>
    <row r="567" spans="1:11" x14ac:dyDescent="0.35">
      <c r="A567">
        <v>134</v>
      </c>
      <c r="B567">
        <v>16</v>
      </c>
      <c r="C567" s="2" t="s">
        <v>830</v>
      </c>
      <c r="D567" s="2" t="s">
        <v>776</v>
      </c>
      <c r="F567">
        <v>0</v>
      </c>
      <c r="H567" t="str">
        <f>VLOOKUP(A567,UFMT_CONVERSION!$A:$E,3,FALSE)</f>
        <v>Xlink F39-&gt;SV RESP</v>
      </c>
      <c r="I567" t="str">
        <f>VLOOKUP(A567,UFMT_CONVERSION!$A:$E,5,FALSE)</f>
        <v xml:space="preserve">CONV_TYPE_REPLACE </v>
      </c>
      <c r="J567" t="str">
        <f t="shared" si="17"/>
        <v>Insert into UFMT_CONV_RULE (CONV_KEY, RULE_NUM, SRC_VALUE, DEST_VALUE, NEXT_KEY,  IS_DEFAULT) Values ('134', '16', '78', '902', '',  '0');</v>
      </c>
      <c r="K567" t="str">
        <f t="shared" si="18"/>
        <v>Update UFMT_CONV_RULE set (SRC_VALUE, DEST_VALUE, NEXT_KEY,  IS_DEFAULT) = (SELECT '78', '902', '',  '0' FROM DUAL) where CONV_KEY = '134' AND RULE_NUM = '16';</v>
      </c>
    </row>
    <row r="568" spans="1:11" x14ac:dyDescent="0.35">
      <c r="A568">
        <v>134</v>
      </c>
      <c r="B568">
        <v>17</v>
      </c>
      <c r="C568" s="2" t="s">
        <v>126</v>
      </c>
      <c r="D568" s="2" t="s">
        <v>814</v>
      </c>
      <c r="F568">
        <v>0</v>
      </c>
      <c r="H568" t="str">
        <f>VLOOKUP(A568,UFMT_CONVERSION!$A:$E,3,FALSE)</f>
        <v>Xlink F39-&gt;SV RESP</v>
      </c>
      <c r="I568" t="str">
        <f>VLOOKUP(A568,UFMT_CONVERSION!$A:$E,5,FALSE)</f>
        <v xml:space="preserve">CONV_TYPE_REPLACE </v>
      </c>
      <c r="J568" t="str">
        <f t="shared" si="17"/>
        <v>Insert into UFMT_CONV_RULE (CONV_KEY, RULE_NUM, SRC_VALUE, DEST_VALUE, NEXT_KEY,  IS_DEFAULT) Values ('134', '17', '84', '827', '',  '0');</v>
      </c>
      <c r="K568" t="str">
        <f t="shared" si="18"/>
        <v>Update UFMT_CONV_RULE set (SRC_VALUE, DEST_VALUE, NEXT_KEY,  IS_DEFAULT) = (SELECT '84', '827', '',  '0' FROM DUAL) where CONV_KEY = '134' AND RULE_NUM = '17';</v>
      </c>
    </row>
    <row r="569" spans="1:11" x14ac:dyDescent="0.35">
      <c r="A569">
        <v>134</v>
      </c>
      <c r="B569">
        <v>18</v>
      </c>
      <c r="C569" s="2" t="s">
        <v>286</v>
      </c>
      <c r="D569" s="2" t="s">
        <v>831</v>
      </c>
      <c r="F569">
        <v>0</v>
      </c>
      <c r="H569" t="str">
        <f>VLOOKUP(A569,UFMT_CONVERSION!$A:$E,3,FALSE)</f>
        <v>Xlink F39-&gt;SV RESP</v>
      </c>
      <c r="I569" t="str">
        <f>VLOOKUP(A569,UFMT_CONVERSION!$A:$E,5,FALSE)</f>
        <v xml:space="preserve">CONV_TYPE_REPLACE </v>
      </c>
      <c r="J569" t="str">
        <f t="shared" si="17"/>
        <v>Insert into UFMT_CONV_RULE (CONV_KEY, RULE_NUM, SRC_VALUE, DEST_VALUE, NEXT_KEY,  IS_DEFAULT) Values ('134', '18', '91', '802', '',  '0');</v>
      </c>
      <c r="K569" t="str">
        <f t="shared" si="18"/>
        <v>Update UFMT_CONV_RULE set (SRC_VALUE, DEST_VALUE, NEXT_KEY,  IS_DEFAULT) = (SELECT '91', '802', '',  '0' FROM DUAL) where CONV_KEY = '134' AND RULE_NUM = '18';</v>
      </c>
    </row>
    <row r="570" spans="1:11" x14ac:dyDescent="0.35">
      <c r="A570">
        <v>134</v>
      </c>
      <c r="B570">
        <v>19</v>
      </c>
      <c r="C570" s="2" t="s">
        <v>832</v>
      </c>
      <c r="D570" s="2" t="s">
        <v>816</v>
      </c>
      <c r="F570">
        <v>0</v>
      </c>
      <c r="H570" t="str">
        <f>VLOOKUP(A570,UFMT_CONVERSION!$A:$E,3,FALSE)</f>
        <v>Xlink F39-&gt;SV RESP</v>
      </c>
      <c r="I570" t="str">
        <f>VLOOKUP(A570,UFMT_CONVERSION!$A:$E,5,FALSE)</f>
        <v xml:space="preserve">CONV_TYPE_REPLACE </v>
      </c>
      <c r="J570" t="str">
        <f t="shared" si="17"/>
        <v>Insert into UFMT_CONV_RULE (CONV_KEY, RULE_NUM, SRC_VALUE, DEST_VALUE, NEXT_KEY,  IS_DEFAULT) Values ('134', '19', '92', '806', '',  '0');</v>
      </c>
      <c r="K570" t="str">
        <f t="shared" si="18"/>
        <v>Update UFMT_CONV_RULE set (SRC_VALUE, DEST_VALUE, NEXT_KEY,  IS_DEFAULT) = (SELECT '92', '806', '',  '0' FROM DUAL) where CONV_KEY = '134' AND RULE_NUM = '19';</v>
      </c>
    </row>
    <row r="571" spans="1:11" x14ac:dyDescent="0.35">
      <c r="A571">
        <v>134</v>
      </c>
      <c r="B571">
        <v>20</v>
      </c>
      <c r="C571" s="2" t="s">
        <v>354</v>
      </c>
      <c r="D571" s="2" t="s">
        <v>816</v>
      </c>
      <c r="F571">
        <v>0</v>
      </c>
      <c r="H571" t="str">
        <f>VLOOKUP(A571,UFMT_CONVERSION!$A:$E,3,FALSE)</f>
        <v>Xlink F39-&gt;SV RESP</v>
      </c>
      <c r="I571" t="str">
        <f>VLOOKUP(A571,UFMT_CONVERSION!$A:$E,5,FALSE)</f>
        <v xml:space="preserve">CONV_TYPE_REPLACE </v>
      </c>
      <c r="J571" t="str">
        <f t="shared" si="17"/>
        <v>Insert into UFMT_CONV_RULE (CONV_KEY, RULE_NUM, SRC_VALUE, DEST_VALUE, NEXT_KEY,  IS_DEFAULT) Values ('134', '20', '93', '806', '',  '0');</v>
      </c>
      <c r="K571" t="str">
        <f t="shared" si="18"/>
        <v>Update UFMT_CONV_RULE set (SRC_VALUE, DEST_VALUE, NEXT_KEY,  IS_DEFAULT) = (SELECT '93', '806', '',  '0' FROM DUAL) where CONV_KEY = '134' AND RULE_NUM = '20';</v>
      </c>
    </row>
    <row r="572" spans="1:11" x14ac:dyDescent="0.35">
      <c r="A572">
        <v>134</v>
      </c>
      <c r="B572">
        <v>21</v>
      </c>
      <c r="C572" s="2" t="s">
        <v>77</v>
      </c>
      <c r="D572" s="2" t="s">
        <v>1078</v>
      </c>
      <c r="F572">
        <v>0</v>
      </c>
      <c r="H572" t="str">
        <f>VLOOKUP(A572,UFMT_CONVERSION!$A:$E,3,FALSE)</f>
        <v>Xlink F39-&gt;SV RESP</v>
      </c>
      <c r="I572" t="str">
        <f>VLOOKUP(A572,UFMT_CONVERSION!$A:$E,5,FALSE)</f>
        <v xml:space="preserve">CONV_TYPE_REPLACE </v>
      </c>
      <c r="J572" t="str">
        <f t="shared" si="17"/>
        <v>Insert into UFMT_CONV_RULE (CONV_KEY, RULE_NUM, SRC_VALUE, DEST_VALUE, NEXT_KEY,  IS_DEFAULT) Values ('134', '21', '55', '901', '',  '0');</v>
      </c>
      <c r="K572" t="str">
        <f t="shared" si="18"/>
        <v>Update UFMT_CONV_RULE set (SRC_VALUE, DEST_VALUE, NEXT_KEY,  IS_DEFAULT) = (SELECT '55', '901', '',  '0' FROM DUAL) where CONV_KEY = '134' AND RULE_NUM = '21';</v>
      </c>
    </row>
    <row r="573" spans="1:11" x14ac:dyDescent="0.35">
      <c r="A573">
        <v>134</v>
      </c>
      <c r="B573">
        <v>22</v>
      </c>
      <c r="C573" s="2" t="s">
        <v>38</v>
      </c>
      <c r="D573" s="2" t="s">
        <v>1102</v>
      </c>
      <c r="F573">
        <v>0</v>
      </c>
      <c r="H573" t="str">
        <f>VLOOKUP(A573,UFMT_CONVERSION!$A:$E,3,FALSE)</f>
        <v>Xlink F39-&gt;SV RESP</v>
      </c>
      <c r="I573" t="str">
        <f>VLOOKUP(A573,UFMT_CONVERSION!$A:$E,5,FALSE)</f>
        <v xml:space="preserve">CONV_TYPE_REPLACE </v>
      </c>
      <c r="J573" t="str">
        <f t="shared" si="17"/>
        <v>Insert into UFMT_CONV_RULE (CONV_KEY, RULE_NUM, SRC_VALUE, DEST_VALUE, NEXT_KEY,  IS_DEFAULT) Values ('134', '22', '75', '904', '',  '0');</v>
      </c>
      <c r="K573" t="str">
        <f t="shared" si="18"/>
        <v>Update UFMT_CONV_RULE set (SRC_VALUE, DEST_VALUE, NEXT_KEY,  IS_DEFAULT) = (SELECT '75', '904', '',  '0' FROM DUAL) where CONV_KEY = '134' AND RULE_NUM = '22';</v>
      </c>
    </row>
    <row r="574" spans="1:11" x14ac:dyDescent="0.35">
      <c r="A574">
        <v>135</v>
      </c>
      <c r="B574">
        <v>0</v>
      </c>
      <c r="C574" s="2"/>
      <c r="D574" s="2" t="s">
        <v>763</v>
      </c>
      <c r="F574">
        <v>1</v>
      </c>
      <c r="H574" t="str">
        <f>VLOOKUP(A574,UFMT_CONVERSION!$A:$E,3,FALSE)</f>
        <v>Xlink SV RESP -&gt; F39</v>
      </c>
      <c r="I574" t="str">
        <f>VLOOKUP(A574,UFMT_CONVERSION!$A:$E,5,FALSE)</f>
        <v xml:space="preserve">CONV_TYPE_REPLACE </v>
      </c>
      <c r="J574" t="str">
        <f t="shared" si="17"/>
        <v>Insert into UFMT_CONV_RULE (CONV_KEY, RULE_NUM, SRC_VALUE, DEST_VALUE, NEXT_KEY,  IS_DEFAULT) Values ('135', '0', '', '30', '',  '1');</v>
      </c>
      <c r="K574" t="str">
        <f t="shared" si="18"/>
        <v>Update UFMT_CONV_RULE set (SRC_VALUE, DEST_VALUE, NEXT_KEY,  IS_DEFAULT) = (SELECT '', '30', '',  '1' FROM DUAL) where CONV_KEY = '135' AND RULE_NUM = '0';</v>
      </c>
    </row>
    <row r="575" spans="1:11" x14ac:dyDescent="0.35">
      <c r="A575">
        <v>135</v>
      </c>
      <c r="B575">
        <v>1</v>
      </c>
      <c r="C575" s="2" t="s">
        <v>774</v>
      </c>
      <c r="D575" s="2" t="s">
        <v>132</v>
      </c>
      <c r="F575">
        <v>0</v>
      </c>
      <c r="H575" t="str">
        <f>VLOOKUP(A575,UFMT_CONVERSION!$A:$E,3,FALSE)</f>
        <v>Xlink SV RESP -&gt; F39</v>
      </c>
      <c r="I575" t="str">
        <f>VLOOKUP(A575,UFMT_CONVERSION!$A:$E,5,FALSE)</f>
        <v xml:space="preserve">CONV_TYPE_REPLACE </v>
      </c>
      <c r="J575" t="str">
        <f t="shared" si="17"/>
        <v>Insert into UFMT_CONV_RULE (CONV_KEY, RULE_NUM, SRC_VALUE, DEST_VALUE, NEXT_KEY,  IS_DEFAULT) Values ('135', '1', '-1', '00', '',  '0');</v>
      </c>
      <c r="K575" t="str">
        <f t="shared" si="18"/>
        <v>Update UFMT_CONV_RULE set (SRC_VALUE, DEST_VALUE, NEXT_KEY,  IS_DEFAULT) = (SELECT '-1', '00', '',  '0' FROM DUAL) where CONV_KEY = '135' AND RULE_NUM = '1';</v>
      </c>
    </row>
    <row r="576" spans="1:11" x14ac:dyDescent="0.35">
      <c r="A576">
        <v>135</v>
      </c>
      <c r="B576">
        <v>2</v>
      </c>
      <c r="C576" s="2" t="s">
        <v>1076</v>
      </c>
      <c r="D576" s="2" t="s">
        <v>384</v>
      </c>
      <c r="F576">
        <v>0</v>
      </c>
      <c r="H576" t="str">
        <f>VLOOKUP(A576,UFMT_CONVERSION!$A:$E,3,FALSE)</f>
        <v>Xlink SV RESP -&gt; F39</v>
      </c>
      <c r="I576" t="str">
        <f>VLOOKUP(A576,UFMT_CONVERSION!$A:$E,5,FALSE)</f>
        <v xml:space="preserve">CONV_TYPE_REPLACE </v>
      </c>
      <c r="J576" t="str">
        <f t="shared" si="17"/>
        <v>Insert into UFMT_CONV_RULE (CONV_KEY, RULE_NUM, SRC_VALUE, DEST_VALUE, NEXT_KEY,  IS_DEFAULT) Values ('135', '2', '909', '14', '',  '0');</v>
      </c>
      <c r="K576" t="str">
        <f t="shared" si="18"/>
        <v>Update UFMT_CONV_RULE set (SRC_VALUE, DEST_VALUE, NEXT_KEY,  IS_DEFAULT) = (SELECT '909', '14', '',  '0' FROM DUAL) where CONV_KEY = '135' AND RULE_NUM = '2';</v>
      </c>
    </row>
    <row r="577" spans="1:11" x14ac:dyDescent="0.35">
      <c r="A577">
        <v>135</v>
      </c>
      <c r="B577">
        <v>3</v>
      </c>
      <c r="C577" s="2" t="s">
        <v>1093</v>
      </c>
      <c r="D577" s="2" t="s">
        <v>1094</v>
      </c>
      <c r="F577">
        <v>0</v>
      </c>
      <c r="H577" t="str">
        <f>VLOOKUP(A577,UFMT_CONVERSION!$A:$E,3,FALSE)</f>
        <v>Xlink SV RESP -&gt; F39</v>
      </c>
      <c r="I577" t="str">
        <f>VLOOKUP(A577,UFMT_CONVERSION!$A:$E,5,FALSE)</f>
        <v xml:space="preserve">CONV_TYPE_REPLACE </v>
      </c>
      <c r="J577" t="str">
        <f t="shared" si="17"/>
        <v>Insert into UFMT_CONV_RULE (CONV_KEY, RULE_NUM, SRC_VALUE, DEST_VALUE, NEXT_KEY,  IS_DEFAULT) Values ('135', '3', '936', '41', '',  '0');</v>
      </c>
      <c r="K577" t="str">
        <f t="shared" si="18"/>
        <v>Update UFMT_CONV_RULE set (SRC_VALUE, DEST_VALUE, NEXT_KEY,  IS_DEFAULT) = (SELECT '936', '41', '',  '0' FROM DUAL) where CONV_KEY = '135' AND RULE_NUM = '3';</v>
      </c>
    </row>
    <row r="578" spans="1:11" x14ac:dyDescent="0.35">
      <c r="A578">
        <v>135</v>
      </c>
      <c r="B578">
        <v>4</v>
      </c>
      <c r="C578" s="2" t="s">
        <v>1095</v>
      </c>
      <c r="D578" s="2" t="s">
        <v>1096</v>
      </c>
      <c r="F578">
        <v>0</v>
      </c>
      <c r="H578" t="str">
        <f>VLOOKUP(A578,UFMT_CONVERSION!$A:$E,3,FALSE)</f>
        <v>Xlink SV RESP -&gt; F39</v>
      </c>
      <c r="I578" t="str">
        <f>VLOOKUP(A578,UFMT_CONVERSION!$A:$E,5,FALSE)</f>
        <v xml:space="preserve">CONV_TYPE_REPLACE </v>
      </c>
      <c r="J578" t="str">
        <f t="shared" si="17"/>
        <v>Insert into UFMT_CONV_RULE (CONV_KEY, RULE_NUM, SRC_VALUE, DEST_VALUE, NEXT_KEY,  IS_DEFAULT) Values ('135', '4', '847', '43', '',  '0');</v>
      </c>
      <c r="K578" t="str">
        <f t="shared" si="18"/>
        <v>Update UFMT_CONV_RULE set (SRC_VALUE, DEST_VALUE, NEXT_KEY,  IS_DEFAULT) = (SELECT '847', '43', '',  '0' FROM DUAL) where CONV_KEY = '135' AND RULE_NUM = '4';</v>
      </c>
    </row>
    <row r="579" spans="1:11" x14ac:dyDescent="0.35">
      <c r="A579">
        <v>135</v>
      </c>
      <c r="B579">
        <v>5</v>
      </c>
      <c r="C579" s="2" t="s">
        <v>1097</v>
      </c>
      <c r="D579" s="2" t="s">
        <v>75</v>
      </c>
      <c r="F579">
        <v>0</v>
      </c>
      <c r="H579" t="str">
        <f>VLOOKUP(A579,UFMT_CONVERSION!$A:$E,3,FALSE)</f>
        <v>Xlink SV RESP -&gt; F39</v>
      </c>
      <c r="I579" t="str">
        <f>VLOOKUP(A579,UFMT_CONVERSION!$A:$E,5,FALSE)</f>
        <v xml:space="preserve">CONV_TYPE_REPLACE </v>
      </c>
      <c r="J579" t="str">
        <f t="shared" si="17"/>
        <v>Insert into UFMT_CONV_RULE (CONV_KEY, RULE_NUM, SRC_VALUE, DEST_VALUE, NEXT_KEY,  IS_DEFAULT) Values ('135', '5', '861', '54', '',  '0');</v>
      </c>
      <c r="K579" t="str">
        <f t="shared" si="18"/>
        <v>Update UFMT_CONV_RULE set (SRC_VALUE, DEST_VALUE, NEXT_KEY,  IS_DEFAULT) = (SELECT '861', '54', '',  '0' FROM DUAL) where CONV_KEY = '135' AND RULE_NUM = '5';</v>
      </c>
    </row>
    <row r="580" spans="1:11" x14ac:dyDescent="0.35">
      <c r="A580">
        <v>135</v>
      </c>
      <c r="B580">
        <v>6</v>
      </c>
      <c r="C580" s="2" t="s">
        <v>1098</v>
      </c>
      <c r="D580" s="2" t="s">
        <v>75</v>
      </c>
      <c r="F580">
        <v>0</v>
      </c>
      <c r="H580" t="str">
        <f>VLOOKUP(A580,UFMT_CONVERSION!$A:$E,3,FALSE)</f>
        <v>Xlink SV RESP -&gt; F39</v>
      </c>
      <c r="I580" t="str">
        <f>VLOOKUP(A580,UFMT_CONVERSION!$A:$E,5,FALSE)</f>
        <v xml:space="preserve">CONV_TYPE_REPLACE </v>
      </c>
      <c r="J580" t="str">
        <f t="shared" ref="J580:J648" si="19">"Insert into UFMT_CONV_RULE (CONV_KEY, RULE_NUM, SRC_VALUE, DEST_VALUE, NEXT_KEY,  IS_DEFAULT) Values ('"&amp;A580&amp;"', '"&amp;B580&amp;"', '"&amp;C580&amp;"', '"&amp;D580&amp;"', '"&amp;E580&amp;"',  '"&amp;F580&amp;"');"</f>
        <v>Insert into UFMT_CONV_RULE (CONV_KEY, RULE_NUM, SRC_VALUE, DEST_VALUE, NEXT_KEY,  IS_DEFAULT) Values ('135', '6', '906', '54', '',  '0');</v>
      </c>
      <c r="K580" t="str">
        <f t="shared" si="18"/>
        <v>Update UFMT_CONV_RULE set (SRC_VALUE, DEST_VALUE, NEXT_KEY,  IS_DEFAULT) = (SELECT '906', '54', '',  '0' FROM DUAL) where CONV_KEY = '135' AND RULE_NUM = '6';</v>
      </c>
    </row>
    <row r="581" spans="1:11" x14ac:dyDescent="0.35">
      <c r="A581">
        <v>135</v>
      </c>
      <c r="B581">
        <v>7</v>
      </c>
      <c r="C581" s="2" t="s">
        <v>1099</v>
      </c>
      <c r="D581" s="2" t="s">
        <v>392</v>
      </c>
      <c r="F581">
        <v>0</v>
      </c>
      <c r="H581" t="str">
        <f>VLOOKUP(A581,UFMT_CONVERSION!$A:$E,3,FALSE)</f>
        <v>Xlink SV RESP -&gt; F39</v>
      </c>
      <c r="I581" t="str">
        <f>VLOOKUP(A581,UFMT_CONVERSION!$A:$E,5,FALSE)</f>
        <v xml:space="preserve">CONV_TYPE_REPLACE </v>
      </c>
      <c r="J581" t="str">
        <f t="shared" si="19"/>
        <v>Insert into UFMT_CONV_RULE (CONV_KEY, RULE_NUM, SRC_VALUE, DEST_VALUE, NEXT_KEY,  IS_DEFAULT) Values ('135', '7', '828', '15', '',  '0');</v>
      </c>
      <c r="K581" t="str">
        <f t="shared" si="18"/>
        <v>Update UFMT_CONV_RULE set (SRC_VALUE, DEST_VALUE, NEXT_KEY,  IS_DEFAULT) = (SELECT '828', '15', '',  '0' FROM DUAL) where CONV_KEY = '135' AND RULE_NUM = '7';</v>
      </c>
    </row>
    <row r="582" spans="1:11" x14ac:dyDescent="0.35">
      <c r="A582">
        <v>135</v>
      </c>
      <c r="B582">
        <v>8</v>
      </c>
      <c r="C582" s="2" t="s">
        <v>1078</v>
      </c>
      <c r="D582" s="2" t="s">
        <v>77</v>
      </c>
      <c r="F582">
        <v>0</v>
      </c>
      <c r="H582" t="str">
        <f>VLOOKUP(A582,UFMT_CONVERSION!$A:$E,3,FALSE)</f>
        <v>Xlink SV RESP -&gt; F39</v>
      </c>
      <c r="I582" t="str">
        <f>VLOOKUP(A582,UFMT_CONVERSION!$A:$E,5,FALSE)</f>
        <v xml:space="preserve">CONV_TYPE_REPLACE </v>
      </c>
      <c r="J582" t="str">
        <f t="shared" si="19"/>
        <v>Insert into UFMT_CONV_RULE (CONV_KEY, RULE_NUM, SRC_VALUE, DEST_VALUE, NEXT_KEY,  IS_DEFAULT) Values ('135', '8', '901', '55', '',  '0');</v>
      </c>
      <c r="K582" t="str">
        <f t="shared" si="18"/>
        <v>Update UFMT_CONV_RULE set (SRC_VALUE, DEST_VALUE, NEXT_KEY,  IS_DEFAULT) = (SELECT '901', '55', '',  '0' FROM DUAL) where CONV_KEY = '135' AND RULE_NUM = '8';</v>
      </c>
    </row>
    <row r="583" spans="1:11" x14ac:dyDescent="0.35">
      <c r="A583">
        <v>135</v>
      </c>
      <c r="B583">
        <v>9</v>
      </c>
      <c r="C583" s="2" t="s">
        <v>1100</v>
      </c>
      <c r="D583" s="2" t="s">
        <v>823</v>
      </c>
      <c r="F583">
        <v>0</v>
      </c>
      <c r="H583" t="str">
        <f>VLOOKUP(A583,UFMT_CONVERSION!$A:$E,3,FALSE)</f>
        <v>Xlink SV RESP -&gt; F39</v>
      </c>
      <c r="I583" t="str">
        <f>VLOOKUP(A583,UFMT_CONVERSION!$A:$E,5,FALSE)</f>
        <v xml:space="preserve">CONV_TYPE_REPLACE </v>
      </c>
      <c r="J583" t="str">
        <f t="shared" si="19"/>
        <v>Insert into UFMT_CONV_RULE (CONV_KEY, RULE_NUM, SRC_VALUE, DEST_VALUE, NEXT_KEY,  IS_DEFAULT) Values ('135', '9', '917', '61', '',  '0');</v>
      </c>
      <c r="K583" t="str">
        <f t="shared" si="18"/>
        <v>Update UFMT_CONV_RULE set (SRC_VALUE, DEST_VALUE, NEXT_KEY,  IS_DEFAULT) = (SELECT '917', '61', '',  '0' FROM DUAL) where CONV_KEY = '135' AND RULE_NUM = '9';</v>
      </c>
    </row>
    <row r="584" spans="1:11" x14ac:dyDescent="0.35">
      <c r="A584">
        <v>135</v>
      </c>
      <c r="B584" s="2">
        <v>10</v>
      </c>
      <c r="C584" s="2" t="s">
        <v>1101</v>
      </c>
      <c r="D584" s="2" t="s">
        <v>823</v>
      </c>
      <c r="F584">
        <v>0</v>
      </c>
      <c r="H584" t="str">
        <f>VLOOKUP(A584,UFMT_CONVERSION!$A:$E,3,FALSE)</f>
        <v>Xlink SV RESP -&gt; F39</v>
      </c>
      <c r="I584" t="str">
        <f>VLOOKUP(A584,UFMT_CONVERSION!$A:$E,5,FALSE)</f>
        <v xml:space="preserve">CONV_TYPE_REPLACE </v>
      </c>
      <c r="J584" t="str">
        <f t="shared" si="19"/>
        <v>Insert into UFMT_CONV_RULE (CONV_KEY, RULE_NUM, SRC_VALUE, DEST_VALUE, NEXT_KEY,  IS_DEFAULT) Values ('135', '10', '817', '61', '',  '0');</v>
      </c>
      <c r="K584" t="str">
        <f t="shared" si="18"/>
        <v>Update UFMT_CONV_RULE set (SRC_VALUE, DEST_VALUE, NEXT_KEY,  IS_DEFAULT) = (SELECT '817', '61', '',  '0' FROM DUAL) where CONV_KEY = '135' AND RULE_NUM = '10';</v>
      </c>
    </row>
    <row r="585" spans="1:11" x14ac:dyDescent="0.35">
      <c r="A585">
        <v>135</v>
      </c>
      <c r="B585" s="2">
        <v>11</v>
      </c>
      <c r="C585" s="2" t="s">
        <v>822</v>
      </c>
      <c r="D585" s="2" t="s">
        <v>1088</v>
      </c>
      <c r="F585">
        <v>0</v>
      </c>
      <c r="H585" t="str">
        <f>VLOOKUP(A585,UFMT_CONVERSION!$A:$E,3,FALSE)</f>
        <v>Xlink SV RESP -&gt; F39</v>
      </c>
      <c r="I585" t="str">
        <f>VLOOKUP(A585,UFMT_CONVERSION!$A:$E,5,FALSE)</f>
        <v xml:space="preserve">CONV_TYPE_REPLACE </v>
      </c>
      <c r="J585" t="str">
        <f t="shared" si="19"/>
        <v>Insert into UFMT_CONV_RULE (CONV_KEY, RULE_NUM, SRC_VALUE, DEST_VALUE, NEXT_KEY,  IS_DEFAULT) Values ('135', '11', '804', '62', '',  '0');</v>
      </c>
      <c r="K585" t="str">
        <f t="shared" si="18"/>
        <v>Update UFMT_CONV_RULE set (SRC_VALUE, DEST_VALUE, NEXT_KEY,  IS_DEFAULT) = (SELECT '804', '62', '',  '0' FROM DUAL) where CONV_KEY = '135' AND RULE_NUM = '11';</v>
      </c>
    </row>
    <row r="586" spans="1:11" x14ac:dyDescent="0.35">
      <c r="A586">
        <v>135</v>
      </c>
      <c r="B586">
        <v>12</v>
      </c>
      <c r="C586" s="2" t="s">
        <v>825</v>
      </c>
      <c r="D586" s="2" t="s">
        <v>111</v>
      </c>
      <c r="F586">
        <v>0</v>
      </c>
      <c r="H586" t="str">
        <f>VLOOKUP(A586,UFMT_CONVERSION!$A:$E,3,FALSE)</f>
        <v>Xlink SV RESP -&gt; F39</v>
      </c>
      <c r="I586" t="str">
        <f>VLOOKUP(A586,UFMT_CONVERSION!$A:$E,5,FALSE)</f>
        <v xml:space="preserve">CONV_TYPE_REPLACE </v>
      </c>
      <c r="J586" t="str">
        <f t="shared" si="19"/>
        <v>Insert into UFMT_CONV_RULE (CONV_KEY, RULE_NUM, SRC_VALUE, DEST_VALUE, NEXT_KEY,  IS_DEFAULT) Values ('135', '12', '814', '65', '',  '0');</v>
      </c>
      <c r="K586" t="str">
        <f t="shared" si="18"/>
        <v>Update UFMT_CONV_RULE set (SRC_VALUE, DEST_VALUE, NEXT_KEY,  IS_DEFAULT) = (SELECT '814', '65', '',  '0' FROM DUAL) where CONV_KEY = '135' AND RULE_NUM = '12';</v>
      </c>
    </row>
    <row r="587" spans="1:11" x14ac:dyDescent="0.35">
      <c r="A587">
        <v>135</v>
      </c>
      <c r="B587">
        <v>13</v>
      </c>
      <c r="C587" s="2" t="s">
        <v>1102</v>
      </c>
      <c r="D587" s="2" t="s">
        <v>38</v>
      </c>
      <c r="F587">
        <v>0</v>
      </c>
      <c r="H587" t="str">
        <f>VLOOKUP(A587,UFMT_CONVERSION!$A:$E,3,FALSE)</f>
        <v>Xlink SV RESP -&gt; F39</v>
      </c>
      <c r="I587" t="str">
        <f>VLOOKUP(A587,UFMT_CONVERSION!$A:$E,5,FALSE)</f>
        <v xml:space="preserve">CONV_TYPE_REPLACE </v>
      </c>
      <c r="J587" t="str">
        <f t="shared" si="19"/>
        <v>Insert into UFMT_CONV_RULE (CONV_KEY, RULE_NUM, SRC_VALUE, DEST_VALUE, NEXT_KEY,  IS_DEFAULT) Values ('135', '13', '904', '75', '',  '0');</v>
      </c>
      <c r="K587" t="str">
        <f t="shared" si="18"/>
        <v>Update UFMT_CONV_RULE set (SRC_VALUE, DEST_VALUE, NEXT_KEY,  IS_DEFAULT) = (SELECT '904', '75', '',  '0' FROM DUAL) where CONV_KEY = '135' AND RULE_NUM = '13';</v>
      </c>
    </row>
    <row r="588" spans="1:11" x14ac:dyDescent="0.35">
      <c r="A588">
        <v>135</v>
      </c>
      <c r="B588">
        <v>14</v>
      </c>
      <c r="C588" s="2" t="s">
        <v>1103</v>
      </c>
      <c r="D588" s="2" t="s">
        <v>75</v>
      </c>
      <c r="F588">
        <v>0</v>
      </c>
      <c r="H588" t="str">
        <f>VLOOKUP(A588,UFMT_CONVERSION!$A:$E,3,FALSE)</f>
        <v>Xlink SV RESP -&gt; F39</v>
      </c>
      <c r="I588" t="str">
        <f>VLOOKUP(A588,UFMT_CONVERSION!$A:$E,5,FALSE)</f>
        <v xml:space="preserve">CONV_TYPE_REPLACE </v>
      </c>
      <c r="J588" t="str">
        <f t="shared" si="19"/>
        <v>Insert into UFMT_CONV_RULE (CONV_KEY, RULE_NUM, SRC_VALUE, DEST_VALUE, NEXT_KEY,  IS_DEFAULT) Values ('135', '14', '819', '54', '',  '0');</v>
      </c>
      <c r="K588" t="str">
        <f t="shared" si="18"/>
        <v>Update UFMT_CONV_RULE set (SRC_VALUE, DEST_VALUE, NEXT_KEY,  IS_DEFAULT) = (SELECT '819', '54', '',  '0' FROM DUAL) where CONV_KEY = '135' AND RULE_NUM = '14';</v>
      </c>
    </row>
    <row r="589" spans="1:11" x14ac:dyDescent="0.35">
      <c r="A589">
        <v>135</v>
      </c>
      <c r="B589">
        <v>15</v>
      </c>
      <c r="C589" t="s">
        <v>777</v>
      </c>
      <c r="D589" s="2" t="s">
        <v>243</v>
      </c>
      <c r="F589">
        <v>0</v>
      </c>
      <c r="H589" t="str">
        <f>VLOOKUP(A589,UFMT_CONVERSION!$A:$E,3,FALSE)</f>
        <v>Xlink SV RESP -&gt; F39</v>
      </c>
      <c r="I589" t="str">
        <f>VLOOKUP(A589,UFMT_CONVERSION!$A:$E,5,FALSE)</f>
        <v xml:space="preserve">CONV_TYPE_REPLACE </v>
      </c>
      <c r="J589" t="str">
        <f t="shared" si="19"/>
        <v>Insert into UFMT_CONV_RULE (CONV_KEY, RULE_NUM, SRC_VALUE, DEST_VALUE, NEXT_KEY,  IS_DEFAULT) Values ('135', '15', '915', '51', '',  '0');</v>
      </c>
      <c r="K589" t="str">
        <f t="shared" si="18"/>
        <v>Update UFMT_CONV_RULE set (SRC_VALUE, DEST_VALUE, NEXT_KEY,  IS_DEFAULT) = (SELECT '915', '51', '',  '0' FROM DUAL) where CONV_KEY = '135' AND RULE_NUM = '15';</v>
      </c>
    </row>
    <row r="590" spans="1:11" x14ac:dyDescent="0.35">
      <c r="A590">
        <v>136</v>
      </c>
      <c r="B590">
        <v>1</v>
      </c>
      <c r="D590" s="2" t="s">
        <v>1177</v>
      </c>
      <c r="F590">
        <v>1</v>
      </c>
      <c r="H590" t="str">
        <f>VLOOKUP(A590,UFMT_CONVERSION!$A:$E,3,FALSE)</f>
        <v>Custom function import_and_store_key</v>
      </c>
      <c r="I590" t="str">
        <f>VLOOKUP(A590,UFMT_CONVERSION!$A:$E,5,FALSE)</f>
        <v xml:space="preserve">CONV_TYPE_REPLACE </v>
      </c>
      <c r="J590" t="str">
        <f t="shared" si="19"/>
        <v>Insert into UFMT_CONV_RULE (CONV_KEY, RULE_NUM, SRC_VALUE, DEST_VALUE, NEXT_KEY,  IS_DEFAULT) Values ('136', '1', '', 'import_and_store_key', '',  '1');</v>
      </c>
      <c r="K590" t="str">
        <f t="shared" si="18"/>
        <v>Update UFMT_CONV_RULE set (SRC_VALUE, DEST_VALUE, NEXT_KEY,  IS_DEFAULT) = (SELECT '', 'import_and_store_key', '',  '1' FROM DUAL) where CONV_KEY = '136' AND RULE_NUM = '1';</v>
      </c>
    </row>
    <row r="591" spans="1:11" x14ac:dyDescent="0.35">
      <c r="A591">
        <v>137</v>
      </c>
      <c r="B591">
        <v>1</v>
      </c>
      <c r="D591" s="2" t="s">
        <v>1178</v>
      </c>
      <c r="F591">
        <v>1</v>
      </c>
      <c r="H591" t="str">
        <f>VLOOKUP(A591,UFMT_CONVERSION!$A:$E,3,FALSE)</f>
        <v>Extract ZPK from Xlink F48</v>
      </c>
      <c r="I591" t="str">
        <f>VLOOKUP(A591,UFMT_CONVERSION!$A:$E,5,FALSE)</f>
        <v xml:space="preserve">CONV_TYPE_TEMPLATE </v>
      </c>
      <c r="J591" t="str">
        <f t="shared" si="19"/>
        <v>Insert into UFMT_CONV_RULE (CONV_KEY, RULE_NUM, SRC_VALUE, DEST_VALUE, NEXT_KEY,  IS_DEFAULT) Values ('137', '1', '', '{16:L:4}', '',  '1');</v>
      </c>
      <c r="K591" t="str">
        <f t="shared" si="18"/>
        <v>Update UFMT_CONV_RULE set (SRC_VALUE, DEST_VALUE, NEXT_KEY,  IS_DEFAULT) = (SELECT '', '{16:L:4}', '',  '1' FROM DUAL) where CONV_KEY = '137' AND RULE_NUM = '1';</v>
      </c>
    </row>
    <row r="592" spans="1:11" x14ac:dyDescent="0.35">
      <c r="A592">
        <v>138</v>
      </c>
      <c r="B592">
        <v>1</v>
      </c>
      <c r="C592" t="s">
        <v>411</v>
      </c>
      <c r="D592" s="2" t="s">
        <v>1087</v>
      </c>
      <c r="F592">
        <v>0</v>
      </c>
      <c r="H592" t="str">
        <f>VLOOKUP(A592,UFMT_CONVERSION!$A:$E,3,FALSE)</f>
        <v>Xlink TT -&gt; extended prcode</v>
      </c>
      <c r="I592" t="str">
        <f>VLOOKUP(A592,UFMT_CONVERSION!$A:$E,5,FALSE)</f>
        <v xml:space="preserve">CONV_TYPE_REPLACE </v>
      </c>
      <c r="J592" t="str">
        <f t="shared" si="19"/>
        <v>Insert into UFMT_CONV_RULE (CONV_KEY, RULE_NUM, SRC_VALUE, DEST_VALUE, NEXT_KEY,  IS_DEFAULT) Values ('138', '1', '752', '001', '',  '0');</v>
      </c>
      <c r="K592" t="str">
        <f t="shared" si="18"/>
        <v>Update UFMT_CONV_RULE set (SRC_VALUE, DEST_VALUE, NEXT_KEY,  IS_DEFAULT) = (SELECT '752', '001', '',  '0' FROM DUAL) where CONV_KEY = '138' AND RULE_NUM = '1';</v>
      </c>
    </row>
    <row r="593" spans="1:11" x14ac:dyDescent="0.35">
      <c r="A593">
        <v>138</v>
      </c>
      <c r="B593">
        <v>2</v>
      </c>
      <c r="C593" t="s">
        <v>419</v>
      </c>
      <c r="D593" s="2" t="s">
        <v>1089</v>
      </c>
      <c r="F593">
        <v>0</v>
      </c>
      <c r="H593" t="str">
        <f>VLOOKUP(A593,UFMT_CONVERSION!$A:$E,3,FALSE)</f>
        <v>Xlink TT -&gt; extended prcode</v>
      </c>
      <c r="I593" t="str">
        <f>VLOOKUP(A593,UFMT_CONVERSION!$A:$E,5,FALSE)</f>
        <v xml:space="preserve">CONV_TYPE_REPLACE </v>
      </c>
      <c r="J593" t="str">
        <f t="shared" si="19"/>
        <v>Insert into UFMT_CONV_RULE (CONV_KEY, RULE_NUM, SRC_VALUE, DEST_VALUE, NEXT_KEY,  IS_DEFAULT) Values ('138', '2', '751', '002', '',  '0');</v>
      </c>
      <c r="K593" t="str">
        <f t="shared" si="18"/>
        <v>Update UFMT_CONV_RULE set (SRC_VALUE, DEST_VALUE, NEXT_KEY,  IS_DEFAULT) = (SELECT '751', '002', '',  '0' FROM DUAL) where CONV_KEY = '138' AND RULE_NUM = '2';</v>
      </c>
    </row>
    <row r="594" spans="1:11" x14ac:dyDescent="0.35">
      <c r="A594">
        <v>139</v>
      </c>
      <c r="B594">
        <v>1</v>
      </c>
      <c r="D594" s="2" t="s">
        <v>1179</v>
      </c>
      <c r="F594">
        <v>1</v>
      </c>
      <c r="H594" t="str">
        <f>VLOOKUP(A594,UFMT_CONVERSION!$A:$E,3,FALSE)</f>
        <v>Custom function translate_pinblock_cc</v>
      </c>
      <c r="I594" t="str">
        <f>VLOOKUP(A594,UFMT_CONVERSION!$A:$E,5,FALSE)</f>
        <v xml:space="preserve">CONV_TYPE_REPLACE </v>
      </c>
      <c r="J594" t="str">
        <f t="shared" si="19"/>
        <v>Insert into UFMT_CONV_RULE (CONV_KEY, RULE_NUM, SRC_VALUE, DEST_VALUE, NEXT_KEY,  IS_DEFAULT) Values ('139', '1', '', 'translate_pinblock_cc', '',  '1');</v>
      </c>
      <c r="K594" t="str">
        <f t="shared" si="18"/>
        <v>Update UFMT_CONV_RULE set (SRC_VALUE, DEST_VALUE, NEXT_KEY,  IS_DEFAULT) = (SELECT '', 'translate_pinblock_cc', '',  '1' FROM DUAL) where CONV_KEY = '139' AND RULE_NUM = '1';</v>
      </c>
    </row>
    <row r="595" spans="1:11" x14ac:dyDescent="0.35">
      <c r="A595">
        <v>140</v>
      </c>
      <c r="B595">
        <v>1</v>
      </c>
      <c r="D595" s="2" t="s">
        <v>1180</v>
      </c>
      <c r="F595">
        <v>1</v>
      </c>
      <c r="H595" t="str">
        <f>VLOOKUP(A595,UFMT_CONVERSION!$A:$E,3,FALSE)</f>
        <v>Custom function translate_pinblock</v>
      </c>
      <c r="I595" t="str">
        <f>VLOOKUP(A595,UFMT_CONVERSION!$A:$E,5,FALSE)</f>
        <v xml:space="preserve">CONV_TYPE_FUNCTION </v>
      </c>
      <c r="J595" t="str">
        <f t="shared" si="19"/>
        <v>Insert into UFMT_CONV_RULE (CONV_KEY, RULE_NUM, SRC_VALUE, DEST_VALUE, NEXT_KEY,  IS_DEFAULT) Values ('140', '1', '', 'translate_pinblock', '',  '1');</v>
      </c>
      <c r="K595" t="str">
        <f t="shared" si="18"/>
        <v>Update UFMT_CONV_RULE set (SRC_VALUE, DEST_VALUE, NEXT_KEY,  IS_DEFAULT) = (SELECT '', 'translate_pinblock', '',  '1' FROM DUAL) where CONV_KEY = '140' AND RULE_NUM = '1';</v>
      </c>
    </row>
    <row r="596" spans="1:11" x14ac:dyDescent="0.35">
      <c r="A596">
        <v>141</v>
      </c>
      <c r="B596">
        <v>1</v>
      </c>
      <c r="D596" s="2" t="s">
        <v>1181</v>
      </c>
      <c r="F596">
        <v>1</v>
      </c>
      <c r="H596" t="str">
        <f>VLOOKUP(A596,UFMT_CONVERSION!$A:$E,3,FALSE)</f>
        <v>Cust func bsm_process_xlink_account_list</v>
      </c>
      <c r="I596" t="str">
        <f>VLOOKUP(A596,UFMT_CONVERSION!$A:$E,5,FALSE)</f>
        <v xml:space="preserve">CONV_TYPE_FUNCTION </v>
      </c>
      <c r="J596" t="str">
        <f t="shared" si="19"/>
        <v>Insert into UFMT_CONV_RULE (CONV_KEY, RULE_NUM, SRC_VALUE, DEST_VALUE, NEXT_KEY,  IS_DEFAULT) Values ('141', '1', '', 'bsm_process_xlink_account_list', '',  '1');</v>
      </c>
      <c r="K596" t="str">
        <f t="shared" si="18"/>
        <v>Update UFMT_CONV_RULE set (SRC_VALUE, DEST_VALUE, NEXT_KEY,  IS_DEFAULT) = (SELECT '', 'bsm_process_xlink_account_list', '',  '1' FROM DUAL) where CONV_KEY = '141' AND RULE_NUM = '1';</v>
      </c>
    </row>
    <row r="597" spans="1:11" x14ac:dyDescent="0.35">
      <c r="A597">
        <v>142</v>
      </c>
      <c r="B597">
        <v>1</v>
      </c>
      <c r="D597" s="2" t="s">
        <v>1182</v>
      </c>
      <c r="F597">
        <v>1</v>
      </c>
      <c r="H597" t="str">
        <f>VLOOKUP(A597,UFMT_CONVERSION!$A:$E,3,FALSE)</f>
        <v>iBSM Set USONVISA Orig Trans Data</v>
      </c>
      <c r="I597" t="str">
        <f>VLOOKUP(A597,UFMT_CONVERSION!$A:$E,5,FALSE)</f>
        <v xml:space="preserve">CONV_TYPE_ARITHMETIC </v>
      </c>
      <c r="J597" t="str">
        <f t="shared" si="19"/>
        <v>Insert into UFMT_CONV_RULE (CONV_KEY, RULE_NUM, SRC_VALUE, DEST_VALUE, NEXT_KEY,  IS_DEFAULT) Values ('142', '1', '', '{298}&amp;""', '',  '1');</v>
      </c>
      <c r="K597" t="str">
        <f t="shared" si="18"/>
        <v>Update UFMT_CONV_RULE set (SRC_VALUE, DEST_VALUE, NEXT_KEY,  IS_DEFAULT) = (SELECT '', '{298}&amp;""', '',  '1' FROM DUAL) where CONV_KEY = '142' AND RULE_NUM = '1';</v>
      </c>
    </row>
    <row r="598" spans="1:11" x14ac:dyDescent="0.35">
      <c r="A598">
        <v>143</v>
      </c>
      <c r="B598">
        <v>0</v>
      </c>
      <c r="D598" s="2" t="s">
        <v>1183</v>
      </c>
      <c r="F598">
        <v>1</v>
      </c>
      <c r="H598" t="str">
        <f>VLOOKUP(A598,UFMT_CONVERSION!$A:$E,3,FALSE)</f>
        <v>iBSM mapping for F63</v>
      </c>
      <c r="I598" t="str">
        <f>VLOOKUP(A598,UFMT_CONVERSION!$A:$E,5,FALSE)</f>
        <v xml:space="preserve">CONV_TYPE_REPLACE </v>
      </c>
      <c r="J598" t="str">
        <f t="shared" si="19"/>
        <v>Insert into UFMT_CONV_RULE (CONV_KEY, RULE_NUM, SRC_VALUE, DEST_VALUE, NEXT_KEY,  IS_DEFAULT) Values ('143', '0', '', '0100', '',  '1');</v>
      </c>
      <c r="K598" t="str">
        <f t="shared" si="18"/>
        <v>Update UFMT_CONV_RULE set (SRC_VALUE, DEST_VALUE, NEXT_KEY,  IS_DEFAULT) = (SELECT '', '0100', '',  '1' FROM DUAL) where CONV_KEY = '143' AND RULE_NUM = '0';</v>
      </c>
    </row>
    <row r="599" spans="1:11" x14ac:dyDescent="0.35">
      <c r="A599">
        <v>143</v>
      </c>
      <c r="B599">
        <v>1</v>
      </c>
      <c r="C599" t="s">
        <v>1184</v>
      </c>
      <c r="D599" s="2" t="s">
        <v>517</v>
      </c>
      <c r="F599">
        <v>0</v>
      </c>
      <c r="H599" t="str">
        <f>VLOOKUP(A599,UFMT_CONVERSION!$A:$E,3,FALSE)</f>
        <v>iBSM mapping for F63</v>
      </c>
      <c r="I599" t="str">
        <f>VLOOKUP(A599,UFMT_CONVERSION!$A:$E,5,FALSE)</f>
        <v xml:space="preserve">CONV_TYPE_REPLACE </v>
      </c>
      <c r="J599" t="str">
        <f t="shared" si="19"/>
        <v>Insert into UFMT_CONV_RULE (CONV_KEY, RULE_NUM, SRC_VALUE, DEST_VALUE, NEXT_KEY,  IS_DEFAULT) Values ('143', '1', '785,9002,1001,', '0900', '',  '0');</v>
      </c>
      <c r="K599" t="str">
        <f t="shared" si="18"/>
        <v>Update UFMT_CONV_RULE set (SRC_VALUE, DEST_VALUE, NEXT_KEY,  IS_DEFAULT) = (SELECT '785,9002,1001,', '0900', '',  '0' FROM DUAL) where CONV_KEY = '143' AND RULE_NUM = '1';</v>
      </c>
    </row>
    <row r="600" spans="1:11" x14ac:dyDescent="0.35">
      <c r="A600">
        <v>144</v>
      </c>
      <c r="B600">
        <v>0</v>
      </c>
      <c r="D600" s="2" t="s">
        <v>1185</v>
      </c>
      <c r="F600">
        <v>1</v>
      </c>
      <c r="H600" t="str">
        <f>VLOOKUP(A600,UFMT_CONVERSION!$A:$E,3,FALSE)</f>
        <v>iBSM mapping for F104</v>
      </c>
      <c r="I600" t="str">
        <f>VLOOKUP(A600,UFMT_CONVERSION!$A:$E,5,FALSE)</f>
        <v xml:space="preserve">CONV_TYPE_REPLACE </v>
      </c>
      <c r="J600" t="str">
        <f t="shared" si="19"/>
        <v>Insert into UFMT_CONV_RULE (CONV_KEY, RULE_NUM, SRC_VALUE, DEST_VALUE, NEXT_KEY,  IS_DEFAULT) Values ('144', '0', '', 'N/A', '',  '1');</v>
      </c>
      <c r="K600" t="str">
        <f t="shared" si="18"/>
        <v>Update UFMT_CONV_RULE set (SRC_VALUE, DEST_VALUE, NEXT_KEY,  IS_DEFAULT) = (SELECT '', 'N/A', '',  '1' FROM DUAL) where CONV_KEY = '144' AND RULE_NUM = '0';</v>
      </c>
    </row>
    <row r="601" spans="1:11" x14ac:dyDescent="0.35">
      <c r="A601">
        <v>144</v>
      </c>
      <c r="B601">
        <v>1</v>
      </c>
      <c r="C601" t="s">
        <v>1184</v>
      </c>
      <c r="D601" s="2" t="s">
        <v>1186</v>
      </c>
      <c r="F601">
        <v>0</v>
      </c>
      <c r="H601" t="str">
        <f>VLOOKUP(A601,UFMT_CONVERSION!$A:$E,3,FALSE)</f>
        <v>iBSM mapping for F104</v>
      </c>
      <c r="I601" t="str">
        <f>VLOOKUP(A601,UFMT_CONVERSION!$A:$E,5,FALSE)</f>
        <v xml:space="preserve">CONV_TYPE_REPLACE </v>
      </c>
      <c r="J601" t="str">
        <f t="shared" si="19"/>
        <v>Insert into UFMT_CONV_RULE (CONV_KEY, RULE_NUM, SRC_VALUE, DEST_VALUE, NEXT_KEY,  IS_DEFAULT) Values ('144', '1', '785,9002,1001,', 'VISA DIRECT', '',  '0');</v>
      </c>
      <c r="K601" t="str">
        <f t="shared" si="18"/>
        <v>Update UFMT_CONV_RULE set (SRC_VALUE, DEST_VALUE, NEXT_KEY,  IS_DEFAULT) = (SELECT '785,9002,1001,', 'VISA DIRECT', '',  '0' FROM DUAL) where CONV_KEY = '144' AND RULE_NUM = '1';</v>
      </c>
    </row>
    <row r="602" spans="1:11" x14ac:dyDescent="0.35">
      <c r="A602">
        <v>145</v>
      </c>
      <c r="B602">
        <v>0</v>
      </c>
      <c r="D602" t="s">
        <v>254</v>
      </c>
      <c r="F602">
        <v>1</v>
      </c>
      <c r="H602" t="str">
        <f>VLOOKUP(A602,UFMT_CONVERSION!$A:$E,3,FALSE)</f>
        <v>iBSM mapping for F125</v>
      </c>
      <c r="I602" t="str">
        <f>VLOOKUP(A602,UFMT_CONVERSION!$A:$E,5,FALSE)</f>
        <v xml:space="preserve">CONV_TYPE_REPLACE </v>
      </c>
      <c r="J602" t="str">
        <f t="shared" si="19"/>
        <v>Insert into UFMT_CONV_RULE (CONV_KEY, RULE_NUM, SRC_VALUE, DEST_VALUE, NEXT_KEY,  IS_DEFAULT) Values ('145', '0', '', '0', '',  '1');</v>
      </c>
      <c r="K602" t="str">
        <f t="shared" si="18"/>
        <v>Update UFMT_CONV_RULE set (SRC_VALUE, DEST_VALUE, NEXT_KEY,  IS_DEFAULT) = (SELECT '', '0', '',  '1' FROM DUAL) where CONV_KEY = '145' AND RULE_NUM = '0';</v>
      </c>
    </row>
    <row r="603" spans="1:11" x14ac:dyDescent="0.35">
      <c r="A603">
        <v>145</v>
      </c>
      <c r="B603">
        <v>1</v>
      </c>
      <c r="C603" s="2" t="s">
        <v>1184</v>
      </c>
      <c r="D603" s="2" t="s">
        <v>61</v>
      </c>
      <c r="F603">
        <v>0</v>
      </c>
      <c r="H603" t="str">
        <f>VLOOKUP(A603,UFMT_CONVERSION!$A:$E,3,FALSE)</f>
        <v>iBSM mapping for F125</v>
      </c>
      <c r="I603" t="str">
        <f>VLOOKUP(A603,UFMT_CONVERSION!$A:$E,5,FALSE)</f>
        <v xml:space="preserve">CONV_TYPE_REPLACE </v>
      </c>
      <c r="J603" t="str">
        <f t="shared" si="19"/>
        <v>Insert into UFMT_CONV_RULE (CONV_KEY, RULE_NUM, SRC_VALUE, DEST_VALUE, NEXT_KEY,  IS_DEFAULT) Values ('145', '1', '785,9002,1001,', '2', '',  '0');</v>
      </c>
      <c r="K603" t="str">
        <f t="shared" si="18"/>
        <v>Update UFMT_CONV_RULE set (SRC_VALUE, DEST_VALUE, NEXT_KEY,  IS_DEFAULT) = (SELECT '785,9002,1001,', '2', '',  '0' FROM DUAL) where CONV_KEY = '145' AND RULE_NUM = '1';</v>
      </c>
    </row>
    <row r="604" spans="1:11" x14ac:dyDescent="0.35">
      <c r="A604">
        <v>146</v>
      </c>
      <c r="B604">
        <v>0</v>
      </c>
      <c r="C604" s="2"/>
      <c r="D604" s="2" t="s">
        <v>437</v>
      </c>
      <c r="F604">
        <v>1</v>
      </c>
      <c r="H604" t="str">
        <f>VLOOKUP(A604,UFMT_CONVERSION!$A:$E,3,FALSE)</f>
        <v>iBSM mapping for F126</v>
      </c>
      <c r="I604" t="str">
        <f>VLOOKUP(A604,UFMT_CONVERSION!$A:$E,5,FALSE)</f>
        <v xml:space="preserve">CONV_TYPE_REPLACE </v>
      </c>
      <c r="J604" t="str">
        <f t="shared" si="19"/>
        <v>Insert into UFMT_CONV_RULE (CONV_KEY, RULE_NUM, SRC_VALUE, DEST_VALUE, NEXT_KEY,  IS_DEFAULT) Values ('146', '0', '', '451', '',  '1');</v>
      </c>
      <c r="K604" t="str">
        <f t="shared" si="18"/>
        <v>Update UFMT_CONV_RULE set (SRC_VALUE, DEST_VALUE, NEXT_KEY,  IS_DEFAULT) = (SELECT '', '451', '',  '1' FROM DUAL) where CONV_KEY = '146' AND RULE_NUM = '0';</v>
      </c>
    </row>
    <row r="605" spans="1:11" x14ac:dyDescent="0.35">
      <c r="A605">
        <v>146</v>
      </c>
      <c r="B605">
        <v>1</v>
      </c>
      <c r="C605" s="2" t="s">
        <v>1184</v>
      </c>
      <c r="D605" s="2" t="s">
        <v>42</v>
      </c>
      <c r="F605">
        <v>0</v>
      </c>
      <c r="H605" t="str">
        <f>VLOOKUP(A605,UFMT_CONVERSION!$A:$E,3,FALSE)</f>
        <v>iBSM mapping for F126</v>
      </c>
      <c r="I605" t="str">
        <f>VLOOKUP(A605,UFMT_CONVERSION!$A:$E,5,FALSE)</f>
        <v xml:space="preserve">CONV_TYPE_REPLACE </v>
      </c>
      <c r="J605" t="str">
        <f t="shared" si="19"/>
        <v>Insert into UFMT_CONV_RULE (CONV_KEY, RULE_NUM, SRC_VALUE, DEST_VALUE, NEXT_KEY,  IS_DEFAULT) Values ('146', '1', '785,9002,1001,', '200', '',  '0');</v>
      </c>
      <c r="K605" t="str">
        <f t="shared" ref="K605:K648" si="20">"Update UFMT_CONV_RULE set (SRC_VALUE, DEST_VALUE, NEXT_KEY,  IS_DEFAULT) = (SELECT '"&amp;C605&amp;"', '"&amp;D605&amp;"', '"&amp;E605&amp;"',  '"&amp;F605&amp;"' FROM DUAL) where CONV_KEY = '"&amp;A605&amp;"' AND RULE_NUM = '"&amp;B605&amp;"';"</f>
        <v>Update UFMT_CONV_RULE set (SRC_VALUE, DEST_VALUE, NEXT_KEY,  IS_DEFAULT) = (SELECT '785,9002,1001,', '200', '',  '0' FROM DUAL) where CONV_KEY = '146' AND RULE_NUM = '1';</v>
      </c>
    </row>
    <row r="606" spans="1:11" x14ac:dyDescent="0.35">
      <c r="A606">
        <v>147</v>
      </c>
      <c r="B606">
        <v>0</v>
      </c>
      <c r="D606" t="s">
        <v>437</v>
      </c>
      <c r="F606">
        <v>1</v>
      </c>
      <c r="H606" t="str">
        <f>VLOOKUP(A606,UFMT_CONVERSION!$A:$E,3,FALSE)</f>
        <v>iBSM mapping for F127</v>
      </c>
      <c r="I606" t="str">
        <f>VLOOKUP(A606,UFMT_CONVERSION!$A:$E,5,FALSE)</f>
        <v xml:space="preserve">CONV_TYPE_REPLACE </v>
      </c>
      <c r="J606" t="str">
        <f t="shared" si="19"/>
        <v>Insert into UFMT_CONV_RULE (CONV_KEY, RULE_NUM, SRC_VALUE, DEST_VALUE, NEXT_KEY,  IS_DEFAULT) Values ('147', '0', '', '451', '',  '1');</v>
      </c>
      <c r="K606" t="str">
        <f t="shared" si="20"/>
        <v>Update UFMT_CONV_RULE set (SRC_VALUE, DEST_VALUE, NEXT_KEY,  IS_DEFAULT) = (SELECT '', '451', '',  '1' FROM DUAL) where CONV_KEY = '147' AND RULE_NUM = '0';</v>
      </c>
    </row>
    <row r="607" spans="1:11" x14ac:dyDescent="0.35">
      <c r="A607">
        <v>147</v>
      </c>
      <c r="B607">
        <v>1</v>
      </c>
      <c r="C607" t="s">
        <v>1184</v>
      </c>
      <c r="D607" t="s">
        <v>437</v>
      </c>
      <c r="F607">
        <v>0</v>
      </c>
      <c r="H607" t="str">
        <f>VLOOKUP(A607,UFMT_CONVERSION!$A:$E,3,FALSE)</f>
        <v>iBSM mapping for F127</v>
      </c>
      <c r="I607" t="str">
        <f>VLOOKUP(A607,UFMT_CONVERSION!$A:$E,5,FALSE)</f>
        <v xml:space="preserve">CONV_TYPE_REPLACE </v>
      </c>
      <c r="J607" t="str">
        <f t="shared" si="19"/>
        <v>Insert into UFMT_CONV_RULE (CONV_KEY, RULE_NUM, SRC_VALUE, DEST_VALUE, NEXT_KEY,  IS_DEFAULT) Values ('147', '1', '785,9002,1001,', '451', '',  '0');</v>
      </c>
      <c r="K607" t="str">
        <f t="shared" si="20"/>
        <v>Update UFMT_CONV_RULE set (SRC_VALUE, DEST_VALUE, NEXT_KEY,  IS_DEFAULT) = (SELECT '785,9002,1001,', '451', '',  '0' FROM DUAL) where CONV_KEY = '147' AND RULE_NUM = '1';</v>
      </c>
    </row>
    <row r="608" spans="1:11" x14ac:dyDescent="0.35">
      <c r="A608">
        <v>147</v>
      </c>
      <c r="B608">
        <v>2</v>
      </c>
      <c r="C608" t="s">
        <v>1187</v>
      </c>
      <c r="D608" t="s">
        <v>437</v>
      </c>
      <c r="F608">
        <v>0</v>
      </c>
      <c r="H608" t="str">
        <f>VLOOKUP(A608,UFMT_CONVERSION!$A:$E,3,FALSE)</f>
        <v>iBSM mapping for F127</v>
      </c>
      <c r="I608" t="str">
        <f>VLOOKUP(A608,UFMT_CONVERSION!$A:$E,5,FALSE)</f>
        <v xml:space="preserve">CONV_TYPE_REPLACE </v>
      </c>
      <c r="J608" t="str">
        <f t="shared" si="19"/>
        <v>Insert into UFMT_CONV_RULE (CONV_KEY, RULE_NUM, SRC_VALUE, DEST_VALUE, NEXT_KEY,  IS_DEFAULT) Values ('147', '2', '783,1001,1001,', '451', '',  '0');</v>
      </c>
      <c r="K608" t="str">
        <f t="shared" si="20"/>
        <v>Update UFMT_CONV_RULE set (SRC_VALUE, DEST_VALUE, NEXT_KEY,  IS_DEFAULT) = (SELECT '783,1001,1001,', '451', '',  '0' FROM DUAL) where CONV_KEY = '147' AND RULE_NUM = '2';</v>
      </c>
    </row>
    <row r="609" spans="1:11" x14ac:dyDescent="0.35">
      <c r="A609">
        <v>147</v>
      </c>
      <c r="B609">
        <v>3</v>
      </c>
      <c r="C609" s="2" t="s">
        <v>1188</v>
      </c>
      <c r="D609" s="2" t="s">
        <v>437</v>
      </c>
      <c r="F609">
        <v>0</v>
      </c>
      <c r="H609" t="str">
        <f>VLOOKUP(A609,UFMT_CONVERSION!$A:$E,3,FALSE)</f>
        <v>iBSM mapping for F127</v>
      </c>
      <c r="I609" t="str">
        <f>VLOOKUP(A609,UFMT_CONVERSION!$A:$E,5,FALSE)</f>
        <v xml:space="preserve">CONV_TYPE_REPLACE </v>
      </c>
      <c r="J609" t="str">
        <f t="shared" si="19"/>
        <v>Insert into UFMT_CONV_RULE (CONV_KEY, RULE_NUM, SRC_VALUE, DEST_VALUE, NEXT_KEY,  IS_DEFAULT) Values ('147', '3', '689,1001,1001,', '451', '',  '0');</v>
      </c>
      <c r="K609" t="str">
        <f t="shared" si="20"/>
        <v>Update UFMT_CONV_RULE set (SRC_VALUE, DEST_VALUE, NEXT_KEY,  IS_DEFAULT) = (SELECT '689,1001,1001,', '451', '',  '0' FROM DUAL) where CONV_KEY = '147' AND RULE_NUM = '3';</v>
      </c>
    </row>
    <row r="610" spans="1:11" x14ac:dyDescent="0.35">
      <c r="A610" s="2">
        <v>147</v>
      </c>
      <c r="B610" s="2">
        <v>4</v>
      </c>
      <c r="C610" s="2" t="s">
        <v>1189</v>
      </c>
      <c r="D610" s="2" t="s">
        <v>437</v>
      </c>
      <c r="F610" s="2">
        <v>0</v>
      </c>
      <c r="H610" t="str">
        <f>VLOOKUP(A610,UFMT_CONVERSION!$A:$E,3,FALSE)</f>
        <v>iBSM mapping for F127</v>
      </c>
      <c r="I610" t="str">
        <f>VLOOKUP(A610,UFMT_CONVERSION!$A:$E,5,FALSE)</f>
        <v xml:space="preserve">CONV_TYPE_REPLACE </v>
      </c>
      <c r="J610" t="str">
        <f t="shared" si="19"/>
        <v>Insert into UFMT_CONV_RULE (CONV_KEY, RULE_NUM, SRC_VALUE, DEST_VALUE, NEXT_KEY,  IS_DEFAULT) Values ('147', '4', '703,1001,1001,', '451', '',  '0');</v>
      </c>
      <c r="K610" t="str">
        <f t="shared" si="20"/>
        <v>Update UFMT_CONV_RULE set (SRC_VALUE, DEST_VALUE, NEXT_KEY,  IS_DEFAULT) = (SELECT '703,1001,1001,', '451', '',  '0' FROM DUAL) where CONV_KEY = '147' AND RULE_NUM = '4';</v>
      </c>
    </row>
    <row r="611" spans="1:11" x14ac:dyDescent="0.35">
      <c r="A611" s="2">
        <v>148</v>
      </c>
      <c r="B611" s="2">
        <v>0</v>
      </c>
      <c r="C611" s="2"/>
      <c r="D611" s="2" t="s">
        <v>1190</v>
      </c>
      <c r="F611" s="2">
        <v>1</v>
      </c>
      <c r="H611" t="str">
        <f>VLOOKUP(A611,UFMT_CONVERSION!$A:$E,3,FALSE)</f>
        <v>Multiple x 100</v>
      </c>
      <c r="I611" t="str">
        <f>VLOOKUP(A611,UFMT_CONVERSION!$A:$E,5,FALSE)</f>
        <v xml:space="preserve">CONV_TYPE_REPLACE </v>
      </c>
      <c r="J611" t="str">
        <f t="shared" si="19"/>
        <v>Insert into UFMT_CONV_RULE (CONV_KEY, RULE_NUM, SRC_VALUE, DEST_VALUE, NEXT_KEY,  IS_DEFAULT) Values ('148', '0', '', '{-1}*100', '',  '1');</v>
      </c>
      <c r="K611" t="str">
        <f t="shared" si="20"/>
        <v>Update UFMT_CONV_RULE set (SRC_VALUE, DEST_VALUE, NEXT_KEY,  IS_DEFAULT) = (SELECT '', '{-1}*100', '',  '1' FROM DUAL) where CONV_KEY = '148' AND RULE_NUM = '0';</v>
      </c>
    </row>
    <row r="612" spans="1:11" x14ac:dyDescent="0.35">
      <c r="A612" s="2">
        <v>149</v>
      </c>
      <c r="B612" s="2">
        <v>0</v>
      </c>
      <c r="C612" s="2"/>
      <c r="D612" s="2" t="s">
        <v>1191</v>
      </c>
      <c r="F612" s="2">
        <v>1</v>
      </c>
      <c r="H612" t="str">
        <f>VLOOKUP(A612,UFMT_CONVERSION!$A:$E,3,FALSE)</f>
        <v>Divided by 100</v>
      </c>
      <c r="I612" t="str">
        <f>VLOOKUP(A612,UFMT_CONVERSION!$A:$E,5,FALSE)</f>
        <v xml:space="preserve">CONV_TYPE_ARITHMETIC </v>
      </c>
      <c r="J612" t="str">
        <f t="shared" si="19"/>
        <v>Insert into UFMT_CONV_RULE (CONV_KEY, RULE_NUM, SRC_VALUE, DEST_VALUE, NEXT_KEY,  IS_DEFAULT) Values ('149', '0', '', '{-1}/100', '',  '1');</v>
      </c>
      <c r="K612" t="str">
        <f t="shared" si="20"/>
        <v>Update UFMT_CONV_RULE set (SRC_VALUE, DEST_VALUE, NEXT_KEY,  IS_DEFAULT) = (SELECT '', '{-1}/100', '',  '1' FROM DUAL) where CONV_KEY = '149' AND RULE_NUM = '0';</v>
      </c>
    </row>
    <row r="613" spans="1:11" x14ac:dyDescent="0.35">
      <c r="A613" s="2">
        <v>150</v>
      </c>
      <c r="B613" s="2">
        <v>0</v>
      </c>
      <c r="C613" s="2"/>
      <c r="D613" s="2" t="s">
        <v>1192</v>
      </c>
      <c r="F613" s="2">
        <v>1</v>
      </c>
      <c r="H613" t="str">
        <f>VLOOKUP(A613,UFMT_CONVERSION!$A:$E,3,FALSE)</f>
        <v>iBSM F48 -&gt; ACCT2_OPEN</v>
      </c>
      <c r="I613" t="str">
        <f>VLOOKUP(A613,UFMT_CONVERSION!$A:$E,5,FALSE)</f>
        <v xml:space="preserve">CONV_TYPE_TEMPLATE </v>
      </c>
      <c r="J613" t="str">
        <f t="shared" si="19"/>
        <v>Insert into UFMT_CONV_RULE (CONV_KEY, RULE_NUM, SRC_VALUE, DEST_VALUE, NEXT_KEY,  IS_DEFAULT) Values ('150', '0', '', '{30:L:30}', '',  '1');</v>
      </c>
      <c r="K613" t="str">
        <f t="shared" si="20"/>
        <v>Update UFMT_CONV_RULE set (SRC_VALUE, DEST_VALUE, NEXT_KEY,  IS_DEFAULT) = (SELECT '', '{30:L:30}', '',  '1' FROM DUAL) where CONV_KEY = '150' AND RULE_NUM = '0';</v>
      </c>
    </row>
    <row r="614" spans="1:11" x14ac:dyDescent="0.35">
      <c r="A614" s="2">
        <v>151</v>
      </c>
      <c r="B614" s="2">
        <v>0</v>
      </c>
      <c r="C614" s="2"/>
      <c r="D614" s="2" t="s">
        <v>829</v>
      </c>
      <c r="F614" s="2">
        <v>1</v>
      </c>
      <c r="H614" t="str">
        <f>VLOOKUP(A614,UFMT_CONVERSION!$A:$E,3,FALSE)</f>
        <v>Set to resp 914</v>
      </c>
      <c r="I614" t="str">
        <f>VLOOKUP(A614,UFMT_CONVERSION!$A:$E,5,FALSE)</f>
        <v xml:space="preserve">CONV_TYPE_REPLACE </v>
      </c>
      <c r="J614" t="str">
        <f t="shared" si="19"/>
        <v>Insert into UFMT_CONV_RULE (CONV_KEY, RULE_NUM, SRC_VALUE, DEST_VALUE, NEXT_KEY,  IS_DEFAULT) Values ('151', '0', '', '914', '',  '1');</v>
      </c>
      <c r="K614" t="str">
        <f t="shared" si="20"/>
        <v>Update UFMT_CONV_RULE set (SRC_VALUE, DEST_VALUE, NEXT_KEY,  IS_DEFAULT) = (SELECT '', '914', '',  '1' FROM DUAL) where CONV_KEY = '151' AND RULE_NUM = '0';</v>
      </c>
    </row>
    <row r="615" spans="1:11" x14ac:dyDescent="0.35">
      <c r="A615" s="2">
        <v>152</v>
      </c>
      <c r="B615" s="2">
        <v>1</v>
      </c>
      <c r="C615" s="2" t="s">
        <v>423</v>
      </c>
      <c r="D615" s="2" t="s">
        <v>162</v>
      </c>
      <c r="F615" s="2">
        <v>0</v>
      </c>
      <c r="H615" t="str">
        <f>VLOOKUP(A615,UFMT_CONVERSION!$A:$E,3,FALSE)</f>
        <v>Xlink trans_type-&gt;F70</v>
      </c>
      <c r="I615" t="str">
        <f>VLOOKUP(A615,UFMT_CONVERSION!$A:$E,5,FALSE)</f>
        <v xml:space="preserve">CONV_TYPE_REPLACE </v>
      </c>
      <c r="J615" t="str">
        <f t="shared" si="19"/>
        <v>Insert into UFMT_CONV_RULE (CONV_KEY, RULE_NUM, SRC_VALUE, DEST_VALUE, NEXT_KEY,  IS_DEFAULT) Values ('152', '1', '1001', '301', '',  '0');</v>
      </c>
      <c r="K615" t="str">
        <f t="shared" si="20"/>
        <v>Update UFMT_CONV_RULE set (SRC_VALUE, DEST_VALUE, NEXT_KEY,  IS_DEFAULT) = (SELECT '1001', '301', '',  '0' FROM DUAL) where CONV_KEY = '152' AND RULE_NUM = '1';</v>
      </c>
    </row>
    <row r="616" spans="1:11" x14ac:dyDescent="0.35">
      <c r="A616" s="2">
        <v>152</v>
      </c>
      <c r="B616" s="2">
        <v>2</v>
      </c>
      <c r="C616" s="2" t="s">
        <v>1090</v>
      </c>
      <c r="D616" s="2" t="s">
        <v>12</v>
      </c>
      <c r="F616" s="2">
        <v>0</v>
      </c>
      <c r="H616" t="str">
        <f>VLOOKUP(A616,UFMT_CONVERSION!$A:$E,3,FALSE)</f>
        <v>Xlink trans_type-&gt;F70</v>
      </c>
      <c r="I616" t="str">
        <f>VLOOKUP(A616,UFMT_CONVERSION!$A:$E,5,FALSE)</f>
        <v xml:space="preserve">CONV_TYPE_REPLACE </v>
      </c>
      <c r="J616" t="str">
        <f t="shared" si="19"/>
        <v>Insert into UFMT_CONV_RULE (CONV_KEY, RULE_NUM, SRC_VALUE, DEST_VALUE, NEXT_KEY,  IS_DEFAULT) Values ('152', '2', '1011', '1', '',  '0');</v>
      </c>
      <c r="K616" t="str">
        <f t="shared" si="20"/>
        <v>Update UFMT_CONV_RULE set (SRC_VALUE, DEST_VALUE, NEXT_KEY,  IS_DEFAULT) = (SELECT '1011', '1', '',  '0' FROM DUAL) where CONV_KEY = '152' AND RULE_NUM = '2';</v>
      </c>
    </row>
    <row r="617" spans="1:11" x14ac:dyDescent="0.35">
      <c r="A617" s="2">
        <v>152</v>
      </c>
      <c r="B617" s="2">
        <v>3</v>
      </c>
      <c r="C617" s="2" t="s">
        <v>1091</v>
      </c>
      <c r="D617" s="2" t="s">
        <v>61</v>
      </c>
      <c r="F617" s="2">
        <v>0</v>
      </c>
      <c r="H617" t="str">
        <f>VLOOKUP(A617,UFMT_CONVERSION!$A:$E,3,FALSE)</f>
        <v>Xlink trans_type-&gt;F70</v>
      </c>
      <c r="I617" t="str">
        <f>VLOOKUP(A617,UFMT_CONVERSION!$A:$E,5,FALSE)</f>
        <v xml:space="preserve">CONV_TYPE_REPLACE </v>
      </c>
      <c r="J617" t="str">
        <f t="shared" si="19"/>
        <v>Insert into UFMT_CONV_RULE (CONV_KEY, RULE_NUM, SRC_VALUE, DEST_VALUE, NEXT_KEY,  IS_DEFAULT) Values ('152', '3', '1017', '2', '',  '0');</v>
      </c>
      <c r="K617" t="str">
        <f t="shared" si="20"/>
        <v>Update UFMT_CONV_RULE set (SRC_VALUE, DEST_VALUE, NEXT_KEY,  IS_DEFAULT) = (SELECT '1017', '2', '',  '0' FROM DUAL) where CONV_KEY = '152' AND RULE_NUM = '3';</v>
      </c>
    </row>
    <row r="618" spans="1:11" x14ac:dyDescent="0.35">
      <c r="A618" s="2">
        <v>153</v>
      </c>
      <c r="B618" s="2">
        <v>0</v>
      </c>
      <c r="C618" s="2"/>
      <c r="D618" s="2" t="s">
        <v>254</v>
      </c>
      <c r="F618" s="2">
        <v>1</v>
      </c>
      <c r="H618" t="str">
        <f>VLOOKUP(A618,UFMT_CONVERSION!$A:$E,3,FALSE)</f>
        <v>COND CONV: iBSM FT trans_types</v>
      </c>
      <c r="I618" t="str">
        <f>VLOOKUP(A618,UFMT_CONVERSION!$A:$E,5,FALSE)</f>
        <v xml:space="preserve">CONV_TYPE_REPLACE </v>
      </c>
      <c r="J618" t="str">
        <f t="shared" si="19"/>
        <v>Insert into UFMT_CONV_RULE (CONV_KEY, RULE_NUM, SRC_VALUE, DEST_VALUE, NEXT_KEY,  IS_DEFAULT) Values ('153', '0', '', '0', '',  '1');</v>
      </c>
      <c r="K618" t="str">
        <f t="shared" si="20"/>
        <v>Update UFMT_CONV_RULE set (SRC_VALUE, DEST_VALUE, NEXT_KEY,  IS_DEFAULT) = (SELECT '', '0', '',  '1' FROM DUAL) where CONV_KEY = '153' AND RULE_NUM = '0';</v>
      </c>
    </row>
    <row r="619" spans="1:11" x14ac:dyDescent="0.35">
      <c r="A619" s="2">
        <v>153</v>
      </c>
      <c r="B619" s="2">
        <v>1</v>
      </c>
      <c r="C619" s="2" t="s">
        <v>205</v>
      </c>
      <c r="D619" s="2" t="s">
        <v>12</v>
      </c>
      <c r="F619" s="2">
        <v>0</v>
      </c>
      <c r="H619" t="str">
        <f>VLOOKUP(A619,UFMT_CONVERSION!$A:$E,3,FALSE)</f>
        <v>COND CONV: iBSM FT trans_types</v>
      </c>
      <c r="I619" t="str">
        <f>VLOOKUP(A619,UFMT_CONVERSION!$A:$E,5,FALSE)</f>
        <v xml:space="preserve">CONV_TYPE_REPLACE </v>
      </c>
      <c r="J619" t="str">
        <f t="shared" si="19"/>
        <v>Insert into UFMT_CONV_RULE (CONV_KEY, RULE_NUM, SRC_VALUE, DEST_VALUE, NEXT_KEY,  IS_DEFAULT) Values ('153', '1', '689', '1', '',  '0');</v>
      </c>
      <c r="K619" t="str">
        <f t="shared" si="20"/>
        <v>Update UFMT_CONV_RULE set (SRC_VALUE, DEST_VALUE, NEXT_KEY,  IS_DEFAULT) = (SELECT '689', '1', '',  '0' FROM DUAL) where CONV_KEY = '153' AND RULE_NUM = '1';</v>
      </c>
    </row>
    <row r="620" spans="1:11" x14ac:dyDescent="0.35">
      <c r="A620" s="2">
        <v>153</v>
      </c>
      <c r="B620" s="2">
        <v>2</v>
      </c>
      <c r="C620" s="2" t="s">
        <v>366</v>
      </c>
      <c r="D620" s="2" t="s">
        <v>12</v>
      </c>
      <c r="F620" s="2">
        <v>0</v>
      </c>
      <c r="H620" t="str">
        <f>VLOOKUP(A620,UFMT_CONVERSION!$A:$E,3,FALSE)</f>
        <v>COND CONV: iBSM FT trans_types</v>
      </c>
      <c r="I620" t="str">
        <f>VLOOKUP(A620,UFMT_CONVERSION!$A:$E,5,FALSE)</f>
        <v xml:space="preserve">CONV_TYPE_REPLACE </v>
      </c>
      <c r="J620" t="str">
        <f t="shared" si="19"/>
        <v>Insert into UFMT_CONV_RULE (CONV_KEY, RULE_NUM, SRC_VALUE, DEST_VALUE, NEXT_KEY,  IS_DEFAULT) Values ('153', '2', '610', '1', '',  '0');</v>
      </c>
      <c r="K620" t="str">
        <f t="shared" si="20"/>
        <v>Update UFMT_CONV_RULE set (SRC_VALUE, DEST_VALUE, NEXT_KEY,  IS_DEFAULT) = (SELECT '610', '1', '',  '0' FROM DUAL) where CONV_KEY = '153' AND RULE_NUM = '2';</v>
      </c>
    </row>
    <row r="621" spans="1:11" x14ac:dyDescent="0.35">
      <c r="A621" s="2">
        <v>153</v>
      </c>
      <c r="B621" s="2">
        <v>3</v>
      </c>
      <c r="C621" s="2" t="s">
        <v>1110</v>
      </c>
      <c r="D621" s="2" t="s">
        <v>12</v>
      </c>
      <c r="F621" s="2">
        <v>0</v>
      </c>
      <c r="H621" t="str">
        <f>VLOOKUP(A621,UFMT_CONVERSION!$A:$E,3,FALSE)</f>
        <v>COND CONV: iBSM FT trans_types</v>
      </c>
      <c r="I621" t="str">
        <f>VLOOKUP(A621,UFMT_CONVERSION!$A:$E,5,FALSE)</f>
        <v xml:space="preserve">CONV_TYPE_REPLACE </v>
      </c>
      <c r="J621" t="str">
        <f t="shared" si="19"/>
        <v>Insert into UFMT_CONV_RULE (CONV_KEY, RULE_NUM, SRC_VALUE, DEST_VALUE, NEXT_KEY,  IS_DEFAULT) Values ('153', '3', '613', '1', '',  '0');</v>
      </c>
      <c r="K621" t="str">
        <f t="shared" si="20"/>
        <v>Update UFMT_CONV_RULE set (SRC_VALUE, DEST_VALUE, NEXT_KEY,  IS_DEFAULT) = (SELECT '613', '1', '',  '0' FROM DUAL) where CONV_KEY = '153' AND RULE_NUM = '3';</v>
      </c>
    </row>
    <row r="622" spans="1:11" x14ac:dyDescent="0.35">
      <c r="A622" s="2">
        <v>153</v>
      </c>
      <c r="B622" s="2">
        <v>4</v>
      </c>
      <c r="C622" s="2" t="s">
        <v>921</v>
      </c>
      <c r="D622" s="2" t="s">
        <v>12</v>
      </c>
      <c r="F622" s="2">
        <v>0</v>
      </c>
      <c r="H622" t="str">
        <f>VLOOKUP(A622,UFMT_CONVERSION!$A:$E,3,FALSE)</f>
        <v>COND CONV: iBSM FT trans_types</v>
      </c>
      <c r="I622" t="str">
        <f>VLOOKUP(A622,UFMT_CONVERSION!$A:$E,5,FALSE)</f>
        <v xml:space="preserve">CONV_TYPE_REPLACE </v>
      </c>
      <c r="J622" t="str">
        <f t="shared" si="19"/>
        <v>Insert into UFMT_CONV_RULE (CONV_KEY, RULE_NUM, SRC_VALUE, DEST_VALUE, NEXT_KEY,  IS_DEFAULT) Values ('153', '4', '781', '1', '',  '0');</v>
      </c>
      <c r="K622" t="str">
        <f t="shared" si="20"/>
        <v>Update UFMT_CONV_RULE set (SRC_VALUE, DEST_VALUE, NEXT_KEY,  IS_DEFAULT) = (SELECT '781', '1', '',  '0' FROM DUAL) where CONV_KEY = '153' AND RULE_NUM = '4';</v>
      </c>
    </row>
    <row r="623" spans="1:11" x14ac:dyDescent="0.35">
      <c r="A623" s="2">
        <v>153</v>
      </c>
      <c r="B623" s="2">
        <v>5</v>
      </c>
      <c r="C623" s="2" t="s">
        <v>278</v>
      </c>
      <c r="D623" s="2" t="s">
        <v>12</v>
      </c>
      <c r="F623">
        <v>0</v>
      </c>
      <c r="H623" t="str">
        <f>VLOOKUP(A623,UFMT_CONVERSION!$A:$E,3,FALSE)</f>
        <v>COND CONV: iBSM FT trans_types</v>
      </c>
      <c r="I623" t="str">
        <f>VLOOKUP(A623,UFMT_CONVERSION!$A:$E,5,FALSE)</f>
        <v xml:space="preserve">CONV_TYPE_REPLACE </v>
      </c>
      <c r="J623" t="str">
        <f t="shared" si="19"/>
        <v>Insert into UFMT_CONV_RULE (CONV_KEY, RULE_NUM, SRC_VALUE, DEST_VALUE, NEXT_KEY,  IS_DEFAULT) Values ('153', '5', '785', '1', '',  '0');</v>
      </c>
      <c r="K623" t="str">
        <f t="shared" si="20"/>
        <v>Update UFMT_CONV_RULE set (SRC_VALUE, DEST_VALUE, NEXT_KEY,  IS_DEFAULT) = (SELECT '785', '1', '',  '0' FROM DUAL) where CONV_KEY = '153' AND RULE_NUM = '5';</v>
      </c>
    </row>
    <row r="624" spans="1:11" x14ac:dyDescent="0.35">
      <c r="A624" s="2">
        <v>153</v>
      </c>
      <c r="B624" s="2">
        <v>6</v>
      </c>
      <c r="C624" s="2" t="s">
        <v>193</v>
      </c>
      <c r="D624" s="2" t="s">
        <v>12</v>
      </c>
      <c r="F624">
        <v>0</v>
      </c>
      <c r="H624" t="str">
        <f>VLOOKUP(A624,UFMT_CONVERSION!$A:$E,3,FALSE)</f>
        <v>COND CONV: iBSM FT trans_types</v>
      </c>
      <c r="I624" t="str">
        <f>VLOOKUP(A624,UFMT_CONVERSION!$A:$E,5,FALSE)</f>
        <v xml:space="preserve">CONV_TYPE_REPLACE </v>
      </c>
      <c r="J624" t="str">
        <f t="shared" si="19"/>
        <v>Insert into UFMT_CONV_RULE (CONV_KEY, RULE_NUM, SRC_VALUE, DEST_VALUE, NEXT_KEY,  IS_DEFAULT) Values ('153', '6', '703', '1', '',  '0');</v>
      </c>
      <c r="K624" t="str">
        <f t="shared" si="20"/>
        <v>Update UFMT_CONV_RULE set (SRC_VALUE, DEST_VALUE, NEXT_KEY,  IS_DEFAULT) = (SELECT '703', '1', '',  '0' FROM DUAL) where CONV_KEY = '153' AND RULE_NUM = '6';</v>
      </c>
    </row>
    <row r="625" spans="1:11" x14ac:dyDescent="0.35">
      <c r="A625" s="2">
        <v>154</v>
      </c>
      <c r="B625" s="2">
        <v>1</v>
      </c>
      <c r="D625" t="s">
        <v>1193</v>
      </c>
      <c r="F625">
        <v>1</v>
      </c>
      <c r="H625" t="str">
        <f>VLOOKUP(A625,UFMT_CONVERSION!$A:$E,3,FALSE)</f>
        <v>Cust func get_original_value</v>
      </c>
      <c r="I625" t="str">
        <f>VLOOKUP(A625,UFMT_CONVERSION!$A:$E,5,FALSE)</f>
        <v xml:space="preserve">CONV_TYPE_FUNCTION </v>
      </c>
      <c r="J625" t="str">
        <f t="shared" si="19"/>
        <v>Insert into UFMT_CONV_RULE (CONV_KEY, RULE_NUM, SRC_VALUE, DEST_VALUE, NEXT_KEY,  IS_DEFAULT) Values ('154', '1', '', 'get_original_value', '',  '1');</v>
      </c>
      <c r="K625" t="str">
        <f t="shared" si="20"/>
        <v>Update UFMT_CONV_RULE set (SRC_VALUE, DEST_VALUE, NEXT_KEY,  IS_DEFAULT) = (SELECT '', 'get_original_value', '',  '1' FROM DUAL) where CONV_KEY = '154' AND RULE_NUM = '1';</v>
      </c>
    </row>
    <row r="626" spans="1:11" x14ac:dyDescent="0.35">
      <c r="A626" s="2">
        <v>155</v>
      </c>
      <c r="B626">
        <v>0</v>
      </c>
      <c r="D626" s="2" t="s">
        <v>1105</v>
      </c>
      <c r="E626">
        <v>156</v>
      </c>
      <c r="F626">
        <v>1</v>
      </c>
      <c r="H626" t="str">
        <f>VLOOKUP(A626,UFMT_CONVERSION!$A:$E,3,FALSE)</f>
        <v>CMS-TRX ProcCode-&gt;TT (1st 2 digits)</v>
      </c>
      <c r="I626" t="str">
        <f>VLOOKUP(A626,UFMT_CONVERSION!$A:$E,5,FALSE)</f>
        <v xml:space="preserve">CONV_TYPE_TEMPLATE </v>
      </c>
      <c r="J626" t="str">
        <f t="shared" si="19"/>
        <v>Insert into UFMT_CONV_RULE (CONV_KEY, RULE_NUM, SRC_VALUE, DEST_VALUE, NEXT_KEY,  IS_DEFAULT) Values ('155', '0', '', '{2:L}', '156',  '1');</v>
      </c>
      <c r="K626" t="str">
        <f t="shared" si="20"/>
        <v>Update UFMT_CONV_RULE set (SRC_VALUE, DEST_VALUE, NEXT_KEY,  IS_DEFAULT) = (SELECT '', '{2:L}', '156',  '1' FROM DUAL) where CONV_KEY = '155' AND RULE_NUM = '0';</v>
      </c>
    </row>
    <row r="627" spans="1:11" x14ac:dyDescent="0.35">
      <c r="A627" s="2">
        <v>156</v>
      </c>
      <c r="B627">
        <v>1</v>
      </c>
      <c r="C627" s="2" t="s">
        <v>805</v>
      </c>
      <c r="D627" s="2" t="s">
        <v>205</v>
      </c>
      <c r="F627">
        <v>0</v>
      </c>
      <c r="H627" t="str">
        <f>VLOOKUP(A627,UFMT_CONVERSION!$A:$E,3,FALSE)</f>
        <v>CMS-TRX ProcCode-&gt;TT (mapping)</v>
      </c>
      <c r="I627" t="str">
        <f>VLOOKUP(A627,UFMT_CONVERSION!$A:$E,5,FALSE)</f>
        <v xml:space="preserve">CONV_TYPE_REPLACE </v>
      </c>
      <c r="J627" t="str">
        <f t="shared" si="19"/>
        <v>Insert into UFMT_CONV_RULE (CONV_KEY, RULE_NUM, SRC_VALUE, DEST_VALUE, NEXT_KEY,  IS_DEFAULT) Values ('156', '1', '40', '689', '',  '0');</v>
      </c>
      <c r="K627" t="str">
        <f t="shared" si="20"/>
        <v>Update UFMT_CONV_RULE set (SRC_VALUE, DEST_VALUE, NEXT_KEY,  IS_DEFAULT) = (SELECT '40', '689', '',  '0' FROM DUAL) where CONV_KEY = '156' AND RULE_NUM = '1';</v>
      </c>
    </row>
    <row r="628" spans="1:11" x14ac:dyDescent="0.35">
      <c r="A628" s="2">
        <v>157</v>
      </c>
      <c r="B628">
        <v>0</v>
      </c>
      <c r="C628" s="2"/>
      <c r="D628" s="2" t="s">
        <v>572</v>
      </c>
      <c r="F628">
        <v>1</v>
      </c>
      <c r="H628" t="str">
        <f>VLOOKUP(A628,UFMT_CONVERSION!$A:$E,3,FALSE)</f>
        <v>CMS-TRX BankCode-&gt;BankID</v>
      </c>
      <c r="I628" t="str">
        <f>VLOOKUP(A628,UFMT_CONVERSION!$A:$E,5,FALSE)</f>
        <v xml:space="preserve">CONV_TYPE_REPLACE </v>
      </c>
      <c r="J628" t="str">
        <f t="shared" si="19"/>
        <v>Insert into UFMT_CONV_RULE (CONV_KEY, RULE_NUM, SRC_VALUE, DEST_VALUE, NEXT_KEY,  IS_DEFAULT) Values ('157', '0', '', '99999', '',  '1');</v>
      </c>
      <c r="K628" t="str">
        <f t="shared" si="20"/>
        <v>Update UFMT_CONV_RULE set (SRC_VALUE, DEST_VALUE, NEXT_KEY,  IS_DEFAULT) = (SELECT '', '99999', '',  '1' FROM DUAL) where CONV_KEY = '157' AND RULE_NUM = '0';</v>
      </c>
    </row>
    <row r="629" spans="1:11" x14ac:dyDescent="0.35">
      <c r="A629" s="2">
        <v>158</v>
      </c>
      <c r="B629">
        <v>0</v>
      </c>
      <c r="C629" s="2"/>
      <c r="D629" s="2" t="s">
        <v>1194</v>
      </c>
      <c r="F629">
        <v>1</v>
      </c>
      <c r="H629" t="str">
        <f>VLOOKUP(A629,UFMT_CONVERSION!$A:$E,3,FALSE)</f>
        <v>CMS-TRX default TID</v>
      </c>
      <c r="I629" t="str">
        <f>VLOOKUP(A629,UFMT_CONVERSION!$A:$E,5,FALSE)</f>
        <v xml:space="preserve">CONV_TYPE_REPLACE </v>
      </c>
      <c r="J629" t="str">
        <f t="shared" si="19"/>
        <v>Insert into UFMT_CONV_RULE (CONV_KEY, RULE_NUM, SRC_VALUE, DEST_VALUE, NEXT_KEY,  IS_DEFAULT) Values ('158', '0', '', 'IB00001', '',  '1');</v>
      </c>
      <c r="K629" t="str">
        <f t="shared" si="20"/>
        <v>Update UFMT_CONV_RULE set (SRC_VALUE, DEST_VALUE, NEXT_KEY,  IS_DEFAULT) = (SELECT '', 'IB00001', '',  '1' FROM DUAL) where CONV_KEY = '158' AND RULE_NUM = '0';</v>
      </c>
    </row>
    <row r="630" spans="1:11" x14ac:dyDescent="0.35">
      <c r="A630" s="2">
        <v>159</v>
      </c>
      <c r="B630" s="2">
        <v>0</v>
      </c>
      <c r="C630" s="2"/>
      <c r="D630" s="2" t="s">
        <v>1194</v>
      </c>
      <c r="F630" s="2">
        <v>1</v>
      </c>
      <c r="H630" t="str">
        <f>VLOOKUP(A630,UFMT_CONVERSION!$A:$E,3,FALSE)</f>
        <v>CMS-TRX default MID</v>
      </c>
      <c r="I630" t="str">
        <f>VLOOKUP(A630,UFMT_CONVERSION!$A:$E,5,FALSE)</f>
        <v xml:space="preserve">CONV_TYPE_REPLACE </v>
      </c>
      <c r="J630" t="str">
        <f t="shared" si="19"/>
        <v>Insert into UFMT_CONV_RULE (CONV_KEY, RULE_NUM, SRC_VALUE, DEST_VALUE, NEXT_KEY,  IS_DEFAULT) Values ('159', '0', '', 'IB00001', '',  '1');</v>
      </c>
      <c r="K630" t="str">
        <f t="shared" si="20"/>
        <v>Update UFMT_CONV_RULE set (SRC_VALUE, DEST_VALUE, NEXT_KEY,  IS_DEFAULT) = (SELECT '', 'IB00001', '',  '1' FROM DUAL) where CONV_KEY = '159' AND RULE_NUM = '0';</v>
      </c>
    </row>
    <row r="631" spans="1:11" x14ac:dyDescent="0.35">
      <c r="A631" s="2">
        <v>160</v>
      </c>
      <c r="B631" s="2">
        <v>0</v>
      </c>
      <c r="C631" s="2"/>
      <c r="D631" s="2" t="s">
        <v>1195</v>
      </c>
      <c r="F631">
        <v>1</v>
      </c>
      <c r="H631" t="str">
        <f>VLOOKUP(A631,UFMT_CONVERSION!$A:$E,3,FALSE)</f>
        <v>Cust func get_hpan_by_acct</v>
      </c>
      <c r="I631" t="str">
        <f>VLOOKUP(A631,UFMT_CONVERSION!$A:$E,5,FALSE)</f>
        <v xml:space="preserve">CONV_TYPE_FUNCTION </v>
      </c>
      <c r="J631" t="str">
        <f t="shared" si="19"/>
        <v>Insert into UFMT_CONV_RULE (CONV_KEY, RULE_NUM, SRC_VALUE, DEST_VALUE, NEXT_KEY,  IS_DEFAULT) Values ('160', '0', '', 'get_hpan_by_acct', '',  '1');</v>
      </c>
      <c r="K631" t="str">
        <f t="shared" si="20"/>
        <v>Update UFMT_CONV_RULE set (SRC_VALUE, DEST_VALUE, NEXT_KEY,  IS_DEFAULT) = (SELECT '', 'get_hpan_by_acct', '',  '1' FROM DUAL) where CONV_KEY = '160' AND RULE_NUM = '0';</v>
      </c>
    </row>
    <row r="632" spans="1:11" x14ac:dyDescent="0.35">
      <c r="A632" s="2">
        <v>161</v>
      </c>
      <c r="B632" s="2">
        <v>0</v>
      </c>
      <c r="C632" s="2"/>
      <c r="D632" s="2" t="s">
        <v>1196</v>
      </c>
      <c r="F632">
        <v>1</v>
      </c>
      <c r="H632" t="str">
        <f>VLOOKUP(A632,UFMT_CONVERSION!$A:$E,3,FALSE)</f>
        <v>Set HPAN1 from Acct1</v>
      </c>
      <c r="I632" t="str">
        <f>VLOOKUP(A632,UFMT_CONVERSION!$A:$E,5,FALSE)</f>
        <v xml:space="preserve">CONV_TYPE_ARITHMETIC </v>
      </c>
      <c r="J632" t="str">
        <f t="shared" si="19"/>
        <v>Insert into UFMT_CONV_RULE (CONV_KEY, RULE_NUM, SRC_VALUE, DEST_VALUE, NEXT_KEY,  IS_DEFAULT) Values ('161', '0', '', '{36:160}&amp;""', '',  '1');</v>
      </c>
      <c r="K632" t="str">
        <f t="shared" si="20"/>
        <v>Update UFMT_CONV_RULE set (SRC_VALUE, DEST_VALUE, NEXT_KEY,  IS_DEFAULT) = (SELECT '', '{36:160}&amp;""', '',  '1' FROM DUAL) where CONV_KEY = '161' AND RULE_NUM = '0';</v>
      </c>
    </row>
    <row r="633" spans="1:11" x14ac:dyDescent="0.35">
      <c r="A633" s="2">
        <v>162</v>
      </c>
      <c r="B633" s="2">
        <v>0</v>
      </c>
      <c r="C633" s="2"/>
      <c r="D633" s="2" t="s">
        <v>1197</v>
      </c>
      <c r="F633">
        <v>1</v>
      </c>
      <c r="H633" t="str">
        <f>VLOOKUP(A633,UFMT_CONVERSION!$A:$E,3,FALSE)</f>
        <v>Set HPAN2 from Acct2</v>
      </c>
      <c r="I633" t="str">
        <f>VLOOKUP(A633,UFMT_CONVERSION!$A:$E,5,FALSE)</f>
        <v xml:space="preserve">CONV_TYPE_ARITHMETIC </v>
      </c>
      <c r="J633" t="str">
        <f t="shared" si="19"/>
        <v>Insert into UFMT_CONV_RULE (CONV_KEY, RULE_NUM, SRC_VALUE, DEST_VALUE, NEXT_KEY,  IS_DEFAULT) Values ('162', '0', '', '{37:160}&amp;""', '',  '1');</v>
      </c>
      <c r="K633" t="str">
        <f t="shared" si="20"/>
        <v>Update UFMT_CONV_RULE set (SRC_VALUE, DEST_VALUE, NEXT_KEY,  IS_DEFAULT) = (SELECT '', '{37:160}&amp;""', '',  '1' FROM DUAL) where CONV_KEY = '162' AND RULE_NUM = '0';</v>
      </c>
    </row>
    <row r="634" spans="1:11" x14ac:dyDescent="0.35">
      <c r="A634" s="2">
        <v>163</v>
      </c>
      <c r="B634" s="2">
        <v>0</v>
      </c>
      <c r="C634" s="2"/>
      <c r="D634" s="2" t="s">
        <v>1198</v>
      </c>
      <c r="F634">
        <v>1</v>
      </c>
      <c r="H634" t="str">
        <f>VLOOKUP(A634,UFMT_CONVERSION!$A:$E,3,FALSE)</f>
        <v>Set CMS-TRX resp msgtype</v>
      </c>
      <c r="I634" t="str">
        <f>VLOOKUP(A634,UFMT_CONVERSION!$A:$E,5,FALSE)</f>
        <v xml:space="preserve">CONV_TYPE_ARITHMETIC </v>
      </c>
      <c r="J634" t="str">
        <f t="shared" si="19"/>
        <v>Insert into UFMT_CONV_RULE (CONV_KEY, RULE_NUM, SRC_VALUE, DEST_VALUE, NEXT_KEY,  IS_DEFAULT) Values ('163', '0', '', '{349}+1', '',  '1');</v>
      </c>
      <c r="K634" t="str">
        <f t="shared" si="20"/>
        <v>Update UFMT_CONV_RULE set (SRC_VALUE, DEST_VALUE, NEXT_KEY,  IS_DEFAULT) = (SELECT '', '{349}+1', '',  '1' FROM DUAL) where CONV_KEY = '163' AND RULE_NUM = '0';</v>
      </c>
    </row>
    <row r="635" spans="1:11" x14ac:dyDescent="0.35">
      <c r="A635" s="2">
        <v>164</v>
      </c>
      <c r="B635" s="2">
        <v>0</v>
      </c>
      <c r="C635" s="2"/>
      <c r="D635" s="2" t="s">
        <v>12</v>
      </c>
      <c r="F635">
        <v>1</v>
      </c>
      <c r="H635" t="str">
        <f>VLOOKUP(A635,UFMT_CONVERSION!$A:$E,3,FALSE)</f>
        <v>SV resp-&gt;CMS-TRX status</v>
      </c>
      <c r="I635" t="str">
        <f>VLOOKUP(A635,UFMT_CONVERSION!$A:$E,5,FALSE)</f>
        <v xml:space="preserve">CONV_TYPE_REPLACE </v>
      </c>
      <c r="J635" t="str">
        <f t="shared" si="19"/>
        <v>Insert into UFMT_CONV_RULE (CONV_KEY, RULE_NUM, SRC_VALUE, DEST_VALUE, NEXT_KEY,  IS_DEFAULT) Values ('164', '0', '', '1', '',  '1');</v>
      </c>
      <c r="K635" t="str">
        <f t="shared" si="20"/>
        <v>Update UFMT_CONV_RULE set (SRC_VALUE, DEST_VALUE, NEXT_KEY,  IS_DEFAULT) = (SELECT '', '1', '',  '1' FROM DUAL) where CONV_KEY = '164' AND RULE_NUM = '0';</v>
      </c>
    </row>
    <row r="636" spans="1:11" x14ac:dyDescent="0.35">
      <c r="A636" s="2">
        <v>164</v>
      </c>
      <c r="B636" s="2">
        <v>1</v>
      </c>
      <c r="C636" s="2" t="s">
        <v>774</v>
      </c>
      <c r="D636" s="2" t="s">
        <v>254</v>
      </c>
      <c r="F636">
        <v>0</v>
      </c>
      <c r="H636" t="str">
        <f>VLOOKUP(A636,UFMT_CONVERSION!$A:$E,3,FALSE)</f>
        <v>SV resp-&gt;CMS-TRX status</v>
      </c>
      <c r="I636" t="str">
        <f>VLOOKUP(A636,UFMT_CONVERSION!$A:$E,5,FALSE)</f>
        <v xml:space="preserve">CONV_TYPE_REPLACE </v>
      </c>
      <c r="J636" t="str">
        <f t="shared" si="19"/>
        <v>Insert into UFMT_CONV_RULE (CONV_KEY, RULE_NUM, SRC_VALUE, DEST_VALUE, NEXT_KEY,  IS_DEFAULT) Values ('164', '1', '-1', '0', '',  '0');</v>
      </c>
      <c r="K636" t="str">
        <f t="shared" si="20"/>
        <v>Update UFMT_CONV_RULE set (SRC_VALUE, DEST_VALUE, NEXT_KEY,  IS_DEFAULT) = (SELECT '-1', '0', '',  '0' FROM DUAL) where CONV_KEY = '164' AND RULE_NUM = '1';</v>
      </c>
    </row>
    <row r="637" spans="1:11" x14ac:dyDescent="0.35">
      <c r="A637" s="2">
        <v>165</v>
      </c>
      <c r="B637">
        <v>1</v>
      </c>
      <c r="C637" t="s">
        <v>787</v>
      </c>
      <c r="D637" t="s">
        <v>132</v>
      </c>
      <c r="F637">
        <v>0</v>
      </c>
      <c r="H637" t="str">
        <f>VLOOKUP(A637,UFMT_CONVERSION!$A:$E,3,FALSE)</f>
        <v>iBSM Trans_type -&gt; Prcode</v>
      </c>
      <c r="I637" t="str">
        <f>VLOOKUP(A637,UFMT_CONVERSION!$A:$E,5,FALSE)</f>
        <v xml:space="preserve">CONV_TYPE_REPLACE </v>
      </c>
      <c r="J637" t="str">
        <f t="shared" si="19"/>
        <v>Insert into UFMT_CONV_RULE (CONV_KEY, RULE_NUM, SRC_VALUE, DEST_VALUE, NEXT_KEY,  IS_DEFAULT) Values ('165', '1', '774', '00', '',  '0');</v>
      </c>
      <c r="K637" t="str">
        <f t="shared" si="20"/>
        <v>Update UFMT_CONV_RULE set (SRC_VALUE, DEST_VALUE, NEXT_KEY,  IS_DEFAULT) = (SELECT '774', '00', '',  '0' FROM DUAL) where CONV_KEY = '165' AND RULE_NUM = '1';</v>
      </c>
    </row>
    <row r="638" spans="1:11" x14ac:dyDescent="0.35">
      <c r="A638" s="2">
        <v>165</v>
      </c>
      <c r="B638" s="2">
        <v>2</v>
      </c>
      <c r="C638" t="s">
        <v>284</v>
      </c>
      <c r="D638" s="2" t="s">
        <v>797</v>
      </c>
      <c r="E638" s="2"/>
      <c r="F638" s="2">
        <v>0</v>
      </c>
      <c r="H638" t="str">
        <f>VLOOKUP(A638,UFMT_CONVERSION!$A:$E,3,FALSE)</f>
        <v>iBSM Trans_type -&gt; Prcode</v>
      </c>
      <c r="I638" t="str">
        <f>VLOOKUP(A638,UFMT_CONVERSION!$A:$E,5,FALSE)</f>
        <v xml:space="preserve">CONV_TYPE_REPLACE </v>
      </c>
      <c r="J638" t="str">
        <f t="shared" si="19"/>
        <v>Insert into UFMT_CONV_RULE (CONV_KEY, RULE_NUM, SRC_VALUE, DEST_VALUE, NEXT_KEY,  IS_DEFAULT) Values ('165', '2', '700', '01', '',  '0');</v>
      </c>
      <c r="K638" t="str">
        <f t="shared" si="20"/>
        <v>Update UFMT_CONV_RULE set (SRC_VALUE, DEST_VALUE, NEXT_KEY,  IS_DEFAULT) = (SELECT '700', '01', '',  '0' FROM DUAL) where CONV_KEY = '165' AND RULE_NUM = '2';</v>
      </c>
    </row>
    <row r="639" spans="1:11" x14ac:dyDescent="0.35">
      <c r="A639" s="2">
        <v>165</v>
      </c>
      <c r="B639" s="2">
        <v>3</v>
      </c>
      <c r="C639" s="2" t="s">
        <v>804</v>
      </c>
      <c r="D639" s="2" t="s">
        <v>833</v>
      </c>
      <c r="E639" s="2"/>
      <c r="F639" s="2">
        <v>0</v>
      </c>
      <c r="H639" t="str">
        <f>VLOOKUP(A639,UFMT_CONVERSION!$A:$E,3,FALSE)</f>
        <v>iBSM Trans_type -&gt; Prcode</v>
      </c>
      <c r="I639" t="str">
        <f>VLOOKUP(A639,UFMT_CONVERSION!$A:$E,5,FALSE)</f>
        <v xml:space="preserve">CONV_TYPE_REPLACE </v>
      </c>
      <c r="J639" t="str">
        <f t="shared" si="19"/>
        <v>Insert into UFMT_CONV_RULE (CONV_KEY, RULE_NUM, SRC_VALUE, DEST_VALUE, NEXT_KEY,  IS_DEFAULT) Values ('165', '3', '702', '31', '',  '0');</v>
      </c>
      <c r="K639" t="str">
        <f t="shared" si="20"/>
        <v>Update UFMT_CONV_RULE set (SRC_VALUE, DEST_VALUE, NEXT_KEY,  IS_DEFAULT) = (SELECT '702', '31', '',  '0' FROM DUAL) where CONV_KEY = '165' AND RULE_NUM = '3';</v>
      </c>
    </row>
    <row r="640" spans="1:11" x14ac:dyDescent="0.35">
      <c r="A640" s="2">
        <v>165</v>
      </c>
      <c r="B640" s="2">
        <v>4</v>
      </c>
      <c r="C640" s="2" t="s">
        <v>315</v>
      </c>
      <c r="D640" s="2" t="s">
        <v>1199</v>
      </c>
      <c r="E640" s="2"/>
      <c r="F640" s="2">
        <v>0</v>
      </c>
      <c r="H640" t="str">
        <f>VLOOKUP(A640,UFMT_CONVERSION!$A:$E,3,FALSE)</f>
        <v>iBSM Trans_type -&gt; Prcode</v>
      </c>
      <c r="I640" t="str">
        <f>VLOOKUP(A640,UFMT_CONVERSION!$A:$E,5,FALSE)</f>
        <v xml:space="preserve">CONV_TYPE_REPLACE </v>
      </c>
      <c r="J640" t="str">
        <f t="shared" si="19"/>
        <v>Insert into UFMT_CONV_RULE (CONV_KEY, RULE_NUM, SRC_VALUE, DEST_VALUE, NEXT_KEY,  IS_DEFAULT) Values ('165', '4', '704', '95', '',  '0');</v>
      </c>
      <c r="K640" t="str">
        <f t="shared" si="20"/>
        <v>Update UFMT_CONV_RULE set (SRC_VALUE, DEST_VALUE, NEXT_KEY,  IS_DEFAULT) = (SELECT '704', '95', '',  '0' FROM DUAL) where CONV_KEY = '165' AND RULE_NUM = '4';</v>
      </c>
    </row>
    <row r="641" spans="1:11" x14ac:dyDescent="0.35">
      <c r="A641" s="2">
        <v>165</v>
      </c>
      <c r="B641" s="2">
        <v>5</v>
      </c>
      <c r="C641" s="2" t="s">
        <v>193</v>
      </c>
      <c r="D641" s="2" t="s">
        <v>805</v>
      </c>
      <c r="E641" s="2"/>
      <c r="F641" s="2">
        <v>0</v>
      </c>
      <c r="H641" t="str">
        <f>VLOOKUP(A641,UFMT_CONVERSION!$A:$E,3,FALSE)</f>
        <v>iBSM Trans_type -&gt; Prcode</v>
      </c>
      <c r="I641" t="str">
        <f>VLOOKUP(A641,UFMT_CONVERSION!$A:$E,5,FALSE)</f>
        <v xml:space="preserve">CONV_TYPE_REPLACE </v>
      </c>
      <c r="J641" t="str">
        <f t="shared" si="19"/>
        <v>Insert into UFMT_CONV_RULE (CONV_KEY, RULE_NUM, SRC_VALUE, DEST_VALUE, NEXT_KEY,  IS_DEFAULT) Values ('165', '5', '703', '40', '',  '0');</v>
      </c>
      <c r="K641" t="str">
        <f t="shared" si="20"/>
        <v>Update UFMT_CONV_RULE set (SRC_VALUE, DEST_VALUE, NEXT_KEY,  IS_DEFAULT) = (SELECT '703', '40', '',  '0' FROM DUAL) where CONV_KEY = '165' AND RULE_NUM = '5';</v>
      </c>
    </row>
    <row r="642" spans="1:11" x14ac:dyDescent="0.35">
      <c r="A642" s="2">
        <v>165</v>
      </c>
      <c r="B642" s="2">
        <v>6</v>
      </c>
      <c r="C642" s="2" t="s">
        <v>205</v>
      </c>
      <c r="D642" s="2" t="s">
        <v>805</v>
      </c>
      <c r="E642" s="2"/>
      <c r="F642" s="2">
        <v>0</v>
      </c>
      <c r="H642" t="str">
        <f>VLOOKUP(A642,UFMT_CONVERSION!$A:$E,3,FALSE)</f>
        <v>iBSM Trans_type -&gt; Prcode</v>
      </c>
      <c r="I642" t="str">
        <f>VLOOKUP(A642,UFMT_CONVERSION!$A:$E,5,FALSE)</f>
        <v xml:space="preserve">CONV_TYPE_REPLACE </v>
      </c>
      <c r="J642" t="str">
        <f t="shared" si="19"/>
        <v>Insert into UFMT_CONV_RULE (CONV_KEY, RULE_NUM, SRC_VALUE, DEST_VALUE, NEXT_KEY,  IS_DEFAULT) Values ('165', '6', '689', '40', '',  '0');</v>
      </c>
      <c r="K642" t="str">
        <f t="shared" si="20"/>
        <v>Update UFMT_CONV_RULE set (SRC_VALUE, DEST_VALUE, NEXT_KEY,  IS_DEFAULT) = (SELECT '689', '40', '',  '0' FROM DUAL) where CONV_KEY = '165' AND RULE_NUM = '6';</v>
      </c>
    </row>
    <row r="643" spans="1:11" x14ac:dyDescent="0.35">
      <c r="A643" s="2">
        <v>165</v>
      </c>
      <c r="B643">
        <v>7</v>
      </c>
      <c r="C643" t="s">
        <v>519</v>
      </c>
      <c r="D643" t="s">
        <v>69</v>
      </c>
      <c r="F643">
        <v>0</v>
      </c>
      <c r="H643" t="str">
        <f>VLOOKUP(A643,UFMT_CONVERSION!$A:$E,3,FALSE)</f>
        <v>iBSM Trans_type -&gt; Prcode</v>
      </c>
      <c r="I643" t="str">
        <f>VLOOKUP(A643,UFMT_CONVERSION!$A:$E,5,FALSE)</f>
        <v xml:space="preserve">CONV_TYPE_REPLACE </v>
      </c>
      <c r="J643" t="str">
        <f t="shared" si="19"/>
        <v>Insert into UFMT_CONV_RULE (CONV_KEY, RULE_NUM, SRC_VALUE, DEST_VALUE, NEXT_KEY,  IS_DEFAULT) Values ('165', '7', '783', '39', '',  '0');</v>
      </c>
      <c r="K643" t="str">
        <f t="shared" si="20"/>
        <v>Update UFMT_CONV_RULE set (SRC_VALUE, DEST_VALUE, NEXT_KEY,  IS_DEFAULT) = (SELECT '783', '39', '',  '0' FROM DUAL) where CONV_KEY = '165' AND RULE_NUM = '7';</v>
      </c>
    </row>
    <row r="644" spans="1:11" x14ac:dyDescent="0.35">
      <c r="A644" s="2">
        <v>165</v>
      </c>
      <c r="B644">
        <v>8</v>
      </c>
      <c r="C644" t="s">
        <v>788</v>
      </c>
      <c r="D644" t="s">
        <v>132</v>
      </c>
      <c r="F644">
        <v>0</v>
      </c>
      <c r="H644" t="str">
        <f>VLOOKUP(A644,UFMT_CONVERSION!$A:$E,3,FALSE)</f>
        <v>iBSM Trans_type -&gt; Prcode</v>
      </c>
      <c r="I644" t="str">
        <f>VLOOKUP(A644,UFMT_CONVERSION!$A:$E,5,FALSE)</f>
        <v xml:space="preserve">CONV_TYPE_REPLACE </v>
      </c>
      <c r="J644" t="str">
        <f t="shared" si="19"/>
        <v>Insert into UFMT_CONV_RULE (CONV_KEY, RULE_NUM, SRC_VALUE, DEST_VALUE, NEXT_KEY,  IS_DEFAULT) Values ('165', '8', '777', '00', '',  '0');</v>
      </c>
      <c r="K644" t="str">
        <f t="shared" si="20"/>
        <v>Update UFMT_CONV_RULE set (SRC_VALUE, DEST_VALUE, NEXT_KEY,  IS_DEFAULT) = (SELECT '777', '00', '',  '0' FROM DUAL) where CONV_KEY = '165' AND RULE_NUM = '8';</v>
      </c>
    </row>
    <row r="645" spans="1:11" x14ac:dyDescent="0.35">
      <c r="A645" s="2">
        <v>165</v>
      </c>
      <c r="B645">
        <v>9</v>
      </c>
      <c r="C645" t="s">
        <v>806</v>
      </c>
      <c r="D645" t="s">
        <v>132</v>
      </c>
      <c r="F645">
        <v>0</v>
      </c>
      <c r="H645" t="str">
        <f>VLOOKUP(A645,UFMT_CONVERSION!$A:$E,3,FALSE)</f>
        <v>iBSM Trans_type -&gt; Prcode</v>
      </c>
      <c r="I645" t="str">
        <f>VLOOKUP(A645,UFMT_CONVERSION!$A:$E,5,FALSE)</f>
        <v xml:space="preserve">CONV_TYPE_REPLACE </v>
      </c>
      <c r="J645" t="str">
        <f t="shared" si="19"/>
        <v>Insert into UFMT_CONV_RULE (CONV_KEY, RULE_NUM, SRC_VALUE, DEST_VALUE, NEXT_KEY,  IS_DEFAULT) Values ('165', '9', '680', '00', '',  '0');</v>
      </c>
      <c r="K645" t="str">
        <f t="shared" si="20"/>
        <v>Update UFMT_CONV_RULE set (SRC_VALUE, DEST_VALUE, NEXT_KEY,  IS_DEFAULT) = (SELECT '680', '00', '',  '0' FROM DUAL) where CONV_KEY = '165' AND RULE_NUM = '9';</v>
      </c>
    </row>
    <row r="646" spans="1:11" x14ac:dyDescent="0.35">
      <c r="A646" s="2">
        <v>165</v>
      </c>
      <c r="B646">
        <v>10</v>
      </c>
      <c r="C646" t="s">
        <v>278</v>
      </c>
      <c r="D646" t="s">
        <v>805</v>
      </c>
      <c r="F646">
        <v>0</v>
      </c>
      <c r="H646" t="str">
        <f>VLOOKUP(A646,UFMT_CONVERSION!$A:$E,3,FALSE)</f>
        <v>iBSM Trans_type -&gt; Prcode</v>
      </c>
      <c r="I646" t="str">
        <f>VLOOKUP(A646,UFMT_CONVERSION!$A:$E,5,FALSE)</f>
        <v xml:space="preserve">CONV_TYPE_REPLACE </v>
      </c>
      <c r="J646" t="str">
        <f t="shared" si="19"/>
        <v>Insert into UFMT_CONV_RULE (CONV_KEY, RULE_NUM, SRC_VALUE, DEST_VALUE, NEXT_KEY,  IS_DEFAULT) Values ('165', '10', '785', '40', '',  '0');</v>
      </c>
      <c r="K646" t="str">
        <f t="shared" si="20"/>
        <v>Update UFMT_CONV_RULE set (SRC_VALUE, DEST_VALUE, NEXT_KEY,  IS_DEFAULT) = (SELECT '785', '40', '',  '0' FROM DUAL) where CONV_KEY = '165' AND RULE_NUM = '10';</v>
      </c>
    </row>
    <row r="647" spans="1:11" x14ac:dyDescent="0.35">
      <c r="A647" s="2">
        <v>165</v>
      </c>
      <c r="B647">
        <v>11</v>
      </c>
      <c r="C647" t="s">
        <v>547</v>
      </c>
      <c r="D647" s="2" t="s">
        <v>507</v>
      </c>
      <c r="F647">
        <v>0</v>
      </c>
      <c r="H647" t="str">
        <f>VLOOKUP(A647,UFMT_CONVERSION!$A:$E,3,FALSE)</f>
        <v>iBSM Trans_type -&gt; Prcode</v>
      </c>
      <c r="I647" t="str">
        <f>VLOOKUP(A647,UFMT_CONVERSION!$A:$E,5,FALSE)</f>
        <v xml:space="preserve">CONV_TYPE_REPLACE </v>
      </c>
      <c r="J647" t="str">
        <f t="shared" si="19"/>
        <v>Insert into UFMT_CONV_RULE (CONV_KEY, RULE_NUM, SRC_VALUE, DEST_VALUE, NEXT_KEY,  IS_DEFAULT) Values ('165', '11', '749', '99', '',  '0');</v>
      </c>
      <c r="K647" t="str">
        <f t="shared" si="20"/>
        <v>Update UFMT_CONV_RULE set (SRC_VALUE, DEST_VALUE, NEXT_KEY,  IS_DEFAULT) = (SELECT '749', '99', '',  '0' FROM DUAL) where CONV_KEY = '165' AND RULE_NUM = '11';</v>
      </c>
    </row>
    <row r="648" spans="1:11" x14ac:dyDescent="0.35">
      <c r="A648" s="2">
        <v>165</v>
      </c>
      <c r="B648">
        <v>12</v>
      </c>
      <c r="C648" s="2" t="s">
        <v>549</v>
      </c>
      <c r="D648" s="2" t="s">
        <v>507</v>
      </c>
      <c r="F648">
        <v>0</v>
      </c>
      <c r="H648" t="str">
        <f>VLOOKUP(A648,UFMT_CONVERSION!$A:$E,3,FALSE)</f>
        <v>iBSM Trans_type -&gt; Prcode</v>
      </c>
      <c r="I648" t="str">
        <f>VLOOKUP(A648,UFMT_CONVERSION!$A:$E,5,FALSE)</f>
        <v xml:space="preserve">CONV_TYPE_REPLACE </v>
      </c>
      <c r="J648" t="str">
        <f t="shared" si="19"/>
        <v>Insert into UFMT_CONV_RULE (CONV_KEY, RULE_NUM, SRC_VALUE, DEST_VALUE, NEXT_KEY,  IS_DEFAULT) Values ('165', '12', '750', '99', '',  '0');</v>
      </c>
      <c r="K648" t="str">
        <f t="shared" si="20"/>
        <v>Update UFMT_CONV_RULE set (SRC_VALUE, DEST_VALUE, NEXT_KEY,  IS_DEFAULT) = (SELECT '750', '99', '',  '0' FROM DUAL) where CONV_KEY = '165' AND RULE_NUM = '12';</v>
      </c>
    </row>
  </sheetData>
  <autoFilter ref="A3:L648"/>
  <sortState ref="A5:F541">
    <sortCondition ref="A5:A541"/>
    <sortCondition ref="B5:B541"/>
  </sortState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pane ySplit="3" topLeftCell="A4" activePane="bottomLeft" state="frozen"/>
      <selection pane="bottomLeft" activeCell="N95" sqref="N95:N96"/>
    </sheetView>
  </sheetViews>
  <sheetFormatPr defaultRowHeight="14.5" x14ac:dyDescent="0.35"/>
  <cols>
    <col min="2" max="2" width="10.54296875" style="3" bestFit="1" customWidth="1"/>
    <col min="3" max="3" width="7.81640625" style="3" bestFit="1" customWidth="1"/>
    <col min="4" max="4" width="7.26953125" style="3" bestFit="1" customWidth="1"/>
    <col min="5" max="5" width="7.81640625" style="3" bestFit="1" customWidth="1"/>
    <col min="6" max="8" width="7.26953125" style="3" bestFit="1" customWidth="1"/>
    <col min="9" max="9" width="10.26953125" style="3" bestFit="1" customWidth="1"/>
    <col min="10" max="10" width="36.81640625" style="3" bestFit="1" customWidth="1"/>
    <col min="11" max="11" width="9.453125" style="3" customWidth="1"/>
    <col min="13" max="13" width="9.453125" style="3" customWidth="1"/>
    <col min="14" max="14" width="17" style="3" bestFit="1" customWidth="1"/>
  </cols>
  <sheetData>
    <row r="1" spans="1:14" ht="15" customHeight="1" x14ac:dyDescent="0.35">
      <c r="A1" t="s">
        <v>1200</v>
      </c>
      <c r="C1">
        <f>MAX(A:A)+1</f>
        <v>96</v>
      </c>
    </row>
    <row r="3" spans="1:14" s="1" customFormat="1" ht="15" customHeight="1" x14ac:dyDescent="0.35">
      <c r="A3" s="1" t="s">
        <v>1201</v>
      </c>
      <c r="B3" s="1" t="s">
        <v>1202</v>
      </c>
      <c r="C3" s="1" t="s">
        <v>1203</v>
      </c>
      <c r="D3" s="1" t="s">
        <v>1204</v>
      </c>
      <c r="E3" s="1" t="s">
        <v>1205</v>
      </c>
      <c r="F3" s="1" t="s">
        <v>1206</v>
      </c>
      <c r="G3" s="1" t="s">
        <v>1207</v>
      </c>
      <c r="H3" s="1" t="s">
        <v>1208</v>
      </c>
      <c r="I3" s="1" t="s">
        <v>1209</v>
      </c>
      <c r="J3" s="1" t="s">
        <v>5</v>
      </c>
      <c r="L3" s="1" t="s">
        <v>8</v>
      </c>
      <c r="M3" s="1" t="s">
        <v>9</v>
      </c>
      <c r="N3" s="1" t="s">
        <v>10</v>
      </c>
    </row>
    <row r="4" spans="1:14" ht="15" customHeight="1" x14ac:dyDescent="0.35">
      <c r="A4">
        <v>1</v>
      </c>
      <c r="B4" s="2" t="s">
        <v>1210</v>
      </c>
      <c r="C4">
        <v>2</v>
      </c>
      <c r="E4">
        <v>5</v>
      </c>
      <c r="I4">
        <v>1</v>
      </c>
      <c r="J4" s="2" t="s">
        <v>1211</v>
      </c>
      <c r="K4" s="2"/>
      <c r="L4" t="str">
        <f t="shared" ref="L4:L35" si="0">"Insert into UFMT_CONDITION (COND_ID, OPERATOR, VALUE1, CONV1, VALUE2, CONV2, COND1, COND2, F_STRCMP, DESCRIPTION) Values ('"&amp;A4&amp;"', '"&amp;B4&amp;"', '"&amp;C4&amp;"', '"&amp;D4&amp;"', '"&amp;E4&amp;"',  '"&amp;F4&amp;"', '"&amp;G4&amp;"', '"&amp;H4&amp;"', '"&amp;I4&amp;"', '"&amp;J4&amp;"');"</f>
        <v>Insert into UFMT_CONDITION (COND_ID, OPERATOR, VALUE1, CONV1, VALUE2, CONV2, COND1, COND2, F_STRCMP, DESCRIPTION) Values ('1', '=', '2', '', '5',  '', '', '', '1', 'PAN is not empty');</v>
      </c>
      <c r="M4" t="str">
        <f t="shared" ref="M4:M35" si="1">"Update UFMT_CONDITION set (OPERATOR, VALUE1, CONV1, VALUE2, CONV2, COND1, COND2, F_STRCMP, DESCRIPTION) = ( Select '"&amp;B4&amp;"', '"&amp;C4&amp;"', '"&amp;D4&amp;"', '"&amp;E4&amp;"',  '"&amp;F4&amp;"', '"&amp;G4&amp;"', '"&amp;H4&amp;"', '"&amp;I4&amp;"', '"&amp;J4&amp;"' FROM DUAL) where COND_ID = '"&amp;A4&amp;"';"</f>
        <v>Update UFMT_CONDITION set (OPERATOR, VALUE1, CONV1, VALUE2, CONV2, COND1, COND2, F_STRCMP, DESCRIPTION) = ( Select '=', '2', '', '5',  '', '', '', '1', 'PAN is not empty' FROM DUAL) where COND_ID = '1';</v>
      </c>
    </row>
    <row r="5" spans="1:14" ht="15" customHeight="1" x14ac:dyDescent="0.35">
      <c r="A5">
        <v>2</v>
      </c>
      <c r="B5" s="2" t="s">
        <v>1210</v>
      </c>
      <c r="C5">
        <v>2</v>
      </c>
      <c r="E5">
        <v>1</v>
      </c>
      <c r="I5">
        <v>1</v>
      </c>
      <c r="J5" s="2" t="s">
        <v>1212</v>
      </c>
      <c r="K5" s="2"/>
      <c r="L5" t="str">
        <f t="shared" si="0"/>
        <v>Insert into UFMT_CONDITION (COND_ID, OPERATOR, VALUE1, CONV1, VALUE2, CONV2, COND1, COND2, F_STRCMP, DESCRIPTION) Values ('2', '=', '2', '', '1',  '', '', '', '1', 'PAN is empty');</v>
      </c>
      <c r="M5" t="str">
        <f t="shared" si="1"/>
        <v>Update UFMT_CONDITION set (OPERATOR, VALUE1, CONV1, VALUE2, CONV2, COND1, COND2, F_STRCMP, DESCRIPTION) = ( Select '=', '2', '', '1',  '', '', '', '1', 'PAN is empty' FROM DUAL) where COND_ID = '2';</v>
      </c>
    </row>
    <row r="6" spans="1:14" ht="15" customHeight="1" x14ac:dyDescent="0.35">
      <c r="A6">
        <v>3</v>
      </c>
      <c r="B6" s="2" t="s">
        <v>1213</v>
      </c>
      <c r="C6">
        <v>34</v>
      </c>
      <c r="E6">
        <v>35</v>
      </c>
      <c r="I6">
        <v>1</v>
      </c>
      <c r="J6" s="2" t="s">
        <v>1214</v>
      </c>
      <c r="K6" s="2"/>
      <c r="L6" t="str">
        <f t="shared" si="0"/>
        <v>Insert into UFMT_CONDITION (COND_ID, OPERATOR, VALUE1, CONV1, VALUE2, CONV2, COND1, COND2, F_STRCMP, DESCRIPTION) Values ('3', '!=', '34', '', '35',  '', '', '', '1', 'Trxn and Acct currency does not match');</v>
      </c>
      <c r="M6" t="str">
        <f t="shared" si="1"/>
        <v>Update UFMT_CONDITION set (OPERATOR, VALUE1, CONV1, VALUE2, CONV2, COND1, COND2, F_STRCMP, DESCRIPTION) = ( Select '!=', '34', '', '35',  '', '', '', '1', 'Trxn and Acct currency does not match' FROM DUAL) where COND_ID = '3';</v>
      </c>
    </row>
    <row r="7" spans="1:14" ht="15" customHeight="1" x14ac:dyDescent="0.35">
      <c r="A7">
        <v>4</v>
      </c>
      <c r="B7" s="2" t="s">
        <v>1213</v>
      </c>
      <c r="C7">
        <v>8</v>
      </c>
      <c r="E7">
        <v>1</v>
      </c>
      <c r="I7">
        <v>1</v>
      </c>
      <c r="J7" s="2" t="s">
        <v>1215</v>
      </c>
      <c r="K7" s="2"/>
      <c r="L7" t="str">
        <f t="shared" si="0"/>
        <v>Insert into UFMT_CONDITION (COND_ID, OPERATOR, VALUE1, CONV1, VALUE2, CONV2, COND1, COND2, F_STRCMP, DESCRIPTION) Values ('4', '!=', '8', '', '1',  '', '', '', '1', 'Reconciliation amount is initialized');</v>
      </c>
      <c r="M7" t="str">
        <f t="shared" si="1"/>
        <v>Update UFMT_CONDITION set (OPERATOR, VALUE1, CONV1, VALUE2, CONV2, COND1, COND2, F_STRCMP, DESCRIPTION) = ( Select '!=', '8', '', '1',  '', '', '', '1', 'Reconciliation amount is initialized' FROM DUAL) where COND_ID = '4';</v>
      </c>
    </row>
    <row r="8" spans="1:14" ht="15" customHeight="1" x14ac:dyDescent="0.35">
      <c r="A8">
        <v>5</v>
      </c>
      <c r="B8" s="2" t="s">
        <v>1216</v>
      </c>
      <c r="G8">
        <v>3</v>
      </c>
      <c r="H8">
        <v>4</v>
      </c>
      <c r="I8">
        <v>1</v>
      </c>
      <c r="J8" s="2" t="s">
        <v>1217</v>
      </c>
      <c r="K8" s="2"/>
      <c r="L8" t="str">
        <f t="shared" si="0"/>
        <v>Insert into UFMT_CONDITION (COND_ID, OPERATOR, VALUE1, CONV1, VALUE2, CONV2, COND1, COND2, F_STRCMP, DESCRIPTION) Values ('5', '&amp;', '', '', '',  '', '3', '4', '1', 'Amount initialized and must be added');</v>
      </c>
      <c r="M8" t="str">
        <f t="shared" si="1"/>
        <v>Update UFMT_CONDITION set (OPERATOR, VALUE1, CONV1, VALUE2, CONV2, COND1, COND2, F_STRCMP, DESCRIPTION) = ( Select '&amp;', '', '', '',  '', '3', '4', '1', 'Amount initialized and must be added' FROM DUAL) where COND_ID = '5';</v>
      </c>
    </row>
    <row r="9" spans="1:14" ht="15" customHeight="1" x14ac:dyDescent="0.35">
      <c r="A9">
        <v>6</v>
      </c>
      <c r="B9" s="2" t="s">
        <v>1213</v>
      </c>
      <c r="C9">
        <v>10</v>
      </c>
      <c r="E9">
        <v>1</v>
      </c>
      <c r="G9">
        <v>3</v>
      </c>
      <c r="I9">
        <v>1</v>
      </c>
      <c r="J9" s="2" t="s">
        <v>1218</v>
      </c>
      <c r="K9" s="2"/>
      <c r="L9" t="str">
        <f t="shared" si="0"/>
        <v>Insert into UFMT_CONDITION (COND_ID, OPERATOR, VALUE1, CONV1, VALUE2, CONV2, COND1, COND2, F_STRCMP, DESCRIPTION) Values ('6', '!=', '10', '', '1',  '', '3', '', '1', 'Reconcilliation rate is initialized');</v>
      </c>
      <c r="M9" t="str">
        <f t="shared" si="1"/>
        <v>Update UFMT_CONDITION set (OPERATOR, VALUE1, CONV1, VALUE2, CONV2, COND1, COND2, F_STRCMP, DESCRIPTION) = ( Select '!=', '10', '', '1',  '', '3', '', '1', 'Reconcilliation rate is initialized' FROM DUAL) where COND_ID = '6';</v>
      </c>
    </row>
    <row r="10" spans="1:14" ht="15" customHeight="1" x14ac:dyDescent="0.35">
      <c r="A10">
        <v>7</v>
      </c>
      <c r="B10" s="2" t="s">
        <v>1216</v>
      </c>
      <c r="G10">
        <v>3</v>
      </c>
      <c r="H10">
        <v>6</v>
      </c>
      <c r="I10">
        <v>1</v>
      </c>
      <c r="J10" s="2" t="s">
        <v>1219</v>
      </c>
      <c r="K10" s="2"/>
      <c r="L10" t="str">
        <f t="shared" si="0"/>
        <v>Insert into UFMT_CONDITION (COND_ID, OPERATOR, VALUE1, CONV1, VALUE2, CONV2, COND1, COND2, F_STRCMP, DESCRIPTION) Values ('7', '&amp;', '', '', '',  '', '3', '6', '1', 'Rate initialized and must be added');</v>
      </c>
      <c r="M10" t="str">
        <f t="shared" si="1"/>
        <v>Update UFMT_CONDITION set (OPERATOR, VALUE1, CONV1, VALUE2, CONV2, COND1, COND2, F_STRCMP, DESCRIPTION) = ( Select '&amp;', '', '', '',  '', '3', '6', '1', 'Rate initialized and must be added' FROM DUAL) where COND_ID = '7';</v>
      </c>
    </row>
    <row r="11" spans="1:14" ht="15" customHeight="1" x14ac:dyDescent="0.35">
      <c r="A11">
        <v>8</v>
      </c>
      <c r="B11" s="2" t="s">
        <v>1213</v>
      </c>
      <c r="C11">
        <v>21</v>
      </c>
      <c r="E11">
        <v>1</v>
      </c>
      <c r="I11">
        <v>1</v>
      </c>
      <c r="J11" s="2" t="s">
        <v>1220</v>
      </c>
      <c r="K11" s="2"/>
      <c r="L11" t="str">
        <f t="shared" si="0"/>
        <v>Insert into UFMT_CONDITION (COND_ID, OPERATOR, VALUE1, CONV1, VALUE2, CONV2, COND1, COND2, F_STRCMP, DESCRIPTION) Values ('8', '!=', '21', '', '1',  '', '', '', '1', 'Forwarding Institution is not empty');</v>
      </c>
      <c r="M11" t="str">
        <f t="shared" si="1"/>
        <v>Update UFMT_CONDITION set (OPERATOR, VALUE1, CONV1, VALUE2, CONV2, COND1, COND2, F_STRCMP, DESCRIPTION) = ( Select '!=', '21', '', '1',  '', '', '', '1', 'Forwarding Institution is not empty' FROM DUAL) where COND_ID = '8';</v>
      </c>
    </row>
    <row r="12" spans="1:14" ht="15" customHeight="1" x14ac:dyDescent="0.35">
      <c r="A12">
        <v>9</v>
      </c>
      <c r="B12" s="2" t="s">
        <v>1213</v>
      </c>
      <c r="C12">
        <v>22</v>
      </c>
      <c r="E12">
        <v>1</v>
      </c>
      <c r="I12">
        <v>1</v>
      </c>
      <c r="J12" s="2" t="s">
        <v>1221</v>
      </c>
      <c r="K12" s="2"/>
      <c r="L12" t="str">
        <f t="shared" si="0"/>
        <v>Insert into UFMT_CONDITION (COND_ID, OPERATOR, VALUE1, CONV1, VALUE2, CONV2, COND1, COND2, F_STRCMP, DESCRIPTION) Values ('9', '!=', '22', '', '1',  '', '', '', '1', 'Track 2 is not empty');</v>
      </c>
      <c r="M12" t="str">
        <f t="shared" si="1"/>
        <v>Update UFMT_CONDITION set (OPERATOR, VALUE1, CONV1, VALUE2, CONV2, COND1, COND2, F_STRCMP, DESCRIPTION) = ( Select '!=', '22', '', '1',  '', '', '', '1', 'Track 2 is not empty' FROM DUAL) where COND_ID = '9';</v>
      </c>
    </row>
    <row r="13" spans="1:14" ht="15" customHeight="1" x14ac:dyDescent="0.35">
      <c r="A13">
        <v>10</v>
      </c>
      <c r="B13" s="2" t="s">
        <v>1213</v>
      </c>
      <c r="C13">
        <v>37</v>
      </c>
      <c r="E13">
        <v>1</v>
      </c>
      <c r="I13">
        <v>1</v>
      </c>
      <c r="J13" s="2" t="s">
        <v>1222</v>
      </c>
      <c r="K13" s="2"/>
      <c r="L13" t="str">
        <f t="shared" si="0"/>
        <v>Insert into UFMT_CONDITION (COND_ID, OPERATOR, VALUE1, CONV1, VALUE2, CONV2, COND1, COND2, F_STRCMP, DESCRIPTION) Values ('10', '!=', '37', '', '1',  '', '', '', '1', 'Account 2 is not empty');</v>
      </c>
      <c r="M13" t="str">
        <f t="shared" si="1"/>
        <v>Update UFMT_CONDITION set (OPERATOR, VALUE1, CONV1, VALUE2, CONV2, COND1, COND2, F_STRCMP, DESCRIPTION) = ( Select '!=', '37', '', '1',  '', '', '', '1', 'Account 2 is not empty' FROM DUAL) where COND_ID = '10';</v>
      </c>
    </row>
    <row r="14" spans="1:14" ht="15" customHeight="1" x14ac:dyDescent="0.35">
      <c r="A14">
        <v>11</v>
      </c>
      <c r="B14" s="2" t="s">
        <v>1210</v>
      </c>
      <c r="C14">
        <v>56</v>
      </c>
      <c r="D14">
        <v>10</v>
      </c>
      <c r="E14">
        <v>59</v>
      </c>
      <c r="I14">
        <v>1</v>
      </c>
      <c r="J14" s="2" t="s">
        <v>1223</v>
      </c>
      <c r="K14" s="2"/>
      <c r="L14" t="str">
        <f t="shared" si="0"/>
        <v>Insert into UFMT_CONDITION (COND_ID, OPERATOR, VALUE1, CONV1, VALUE2, CONV2, COND1, COND2, F_STRCMP, DESCRIPTION) Values ('11', '=', '56', '10', '59',  '', '', '', '1', 'Is sign a minus');</v>
      </c>
      <c r="M14" t="str">
        <f t="shared" si="1"/>
        <v>Update UFMT_CONDITION set (OPERATOR, VALUE1, CONV1, VALUE2, CONV2, COND1, COND2, F_STRCMP, DESCRIPTION) = ( Select '=', '56', '10', '59',  '', '', '', '1', 'Is sign a minus' FROM DUAL) where COND_ID = '11';</v>
      </c>
    </row>
    <row r="15" spans="1:14" ht="15" customHeight="1" x14ac:dyDescent="0.35">
      <c r="A15">
        <v>12</v>
      </c>
      <c r="B15" s="2" t="s">
        <v>1210</v>
      </c>
      <c r="C15">
        <v>1</v>
      </c>
      <c r="E15">
        <v>68</v>
      </c>
      <c r="I15">
        <v>1</v>
      </c>
      <c r="J15" s="2" t="s">
        <v>1224</v>
      </c>
      <c r="K15" s="2"/>
      <c r="L15" t="str">
        <f t="shared" si="0"/>
        <v>Insert into UFMT_CONDITION (COND_ID, OPERATOR, VALUE1, CONV1, VALUE2, CONV2, COND1, COND2, F_STRCMP, DESCRIPTION) Values ('12', '=', '1', '', '68',  '', '', '', '1', 'ALWAYS FALSE condition');</v>
      </c>
      <c r="M15" t="str">
        <f t="shared" si="1"/>
        <v>Update UFMT_CONDITION set (OPERATOR, VALUE1, CONV1, VALUE2, CONV2, COND1, COND2, F_STRCMP, DESCRIPTION) = ( Select '=', '1', '', '68',  '', '', '', '1', 'ALWAYS FALSE condition' FROM DUAL) where COND_ID = '12';</v>
      </c>
    </row>
    <row r="16" spans="1:14" ht="15" customHeight="1" x14ac:dyDescent="0.35">
      <c r="A16">
        <v>13</v>
      </c>
      <c r="B16" s="2" t="s">
        <v>1210</v>
      </c>
      <c r="C16">
        <v>27</v>
      </c>
      <c r="E16">
        <v>29</v>
      </c>
      <c r="I16">
        <v>1</v>
      </c>
      <c r="J16" s="2" t="s">
        <v>1225</v>
      </c>
      <c r="K16" s="2"/>
      <c r="L16" t="str">
        <f t="shared" si="0"/>
        <v>Insert into UFMT_CONDITION (COND_ID, OPERATOR, VALUE1, CONV1, VALUE2, CONV2, COND1, COND2, F_STRCMP, DESCRIPTION) Values ('13', '=', '27', '', '29',  '', '', '', '1', 'Terminal type is POS');</v>
      </c>
      <c r="M16" t="str">
        <f t="shared" si="1"/>
        <v>Update UFMT_CONDITION set (OPERATOR, VALUE1, CONV1, VALUE2, CONV2, COND1, COND2, F_STRCMP, DESCRIPTION) = ( Select '=', '27', '', '29',  '', '', '', '1', 'Terminal type is POS' FROM DUAL) where COND_ID = '13';</v>
      </c>
    </row>
    <row r="17" spans="1:13" x14ac:dyDescent="0.35">
      <c r="A17">
        <v>14</v>
      </c>
      <c r="B17" s="2" t="s">
        <v>1210</v>
      </c>
      <c r="C17">
        <v>363</v>
      </c>
      <c r="E17">
        <v>154</v>
      </c>
      <c r="I17">
        <v>1</v>
      </c>
      <c r="J17" s="2" t="s">
        <v>1226</v>
      </c>
      <c r="K17" s="2"/>
      <c r="L17" t="str">
        <f t="shared" si="0"/>
        <v>Insert into UFMT_CONDITION (COND_ID, OPERATOR, VALUE1, CONV1, VALUE2, CONV2, COND1, COND2, F_STRCMP, DESCRIPTION) Values ('14', '=', '363', '', '154',  '', '', '', '1', 'Trans_type is 703');</v>
      </c>
      <c r="M17" t="str">
        <f t="shared" si="1"/>
        <v>Update UFMT_CONDITION set (OPERATOR, VALUE1, CONV1, VALUE2, CONV2, COND1, COND2, F_STRCMP, DESCRIPTION) = ( Select '=', '363', '', '154',  '', '', '', '1', 'Trans_type is 703' FROM DUAL) where COND_ID = '14';</v>
      </c>
    </row>
    <row r="18" spans="1:13" x14ac:dyDescent="0.35">
      <c r="A18">
        <v>15</v>
      </c>
      <c r="B18" s="2" t="s">
        <v>1210</v>
      </c>
      <c r="C18">
        <v>2</v>
      </c>
      <c r="D18">
        <v>39</v>
      </c>
      <c r="E18">
        <v>157</v>
      </c>
      <c r="I18">
        <v>1</v>
      </c>
      <c r="J18" s="2" t="s">
        <v>1227</v>
      </c>
      <c r="K18" s="2"/>
      <c r="L18" t="str">
        <f t="shared" si="0"/>
        <v>Insert into UFMT_CONDITION (COND_ID, OPERATOR, VALUE1, CONV1, VALUE2, CONV2, COND1, COND2, F_STRCMP, DESCRIPTION) Values ('15', '=', '2', '39', '157',  '', '', '', '1', 'BIN is 472631');</v>
      </c>
      <c r="M18" t="str">
        <f t="shared" si="1"/>
        <v>Update UFMT_CONDITION set (OPERATOR, VALUE1, CONV1, VALUE2, CONV2, COND1, COND2, F_STRCMP, DESCRIPTION) = ( Select '=', '2', '39', '157',  '', '', '', '1', 'BIN is 472631' FROM DUAL) where COND_ID = '15';</v>
      </c>
    </row>
    <row r="19" spans="1:13" x14ac:dyDescent="0.35">
      <c r="A19">
        <v>16</v>
      </c>
      <c r="B19" s="2" t="s">
        <v>1210</v>
      </c>
      <c r="C19">
        <v>34</v>
      </c>
      <c r="E19">
        <v>159</v>
      </c>
      <c r="I19">
        <v>1</v>
      </c>
      <c r="J19" s="2" t="s">
        <v>1228</v>
      </c>
      <c r="K19" s="2"/>
      <c r="L19" t="str">
        <f t="shared" si="0"/>
        <v>Insert into UFMT_CONDITION (COND_ID, OPERATOR, VALUE1, CONV1, VALUE2, CONV2, COND1, COND2, F_STRCMP, DESCRIPTION) Values ('16', '=', '34', '', '159',  '', '', '', '1', 'Currency is 840');</v>
      </c>
      <c r="M19" t="str">
        <f t="shared" si="1"/>
        <v>Update UFMT_CONDITION set (OPERATOR, VALUE1, CONV1, VALUE2, CONV2, COND1, COND2, F_STRCMP, DESCRIPTION) = ( Select '=', '34', '', '159',  '', '', '', '1', 'Currency is 840' FROM DUAL) where COND_ID = '16';</v>
      </c>
    </row>
    <row r="20" spans="1:13" x14ac:dyDescent="0.35">
      <c r="A20">
        <v>17</v>
      </c>
      <c r="B20" s="2" t="s">
        <v>1216</v>
      </c>
      <c r="G20">
        <v>15</v>
      </c>
      <c r="H20">
        <v>16</v>
      </c>
      <c r="I20">
        <v>1</v>
      </c>
      <c r="J20" s="2" t="s">
        <v>1229</v>
      </c>
      <c r="K20" s="2"/>
      <c r="L20" t="str">
        <f t="shared" si="0"/>
        <v>Insert into UFMT_CONDITION (COND_ID, OPERATOR, VALUE1, CONV1, VALUE2, CONV2, COND1, COND2, F_STRCMP, DESCRIPTION) Values ('17', '&amp;', '', '', '',  '', '15', '16', '1', 'VISA CREDIT BIN and CURRENCY 840');</v>
      </c>
      <c r="M20" t="str">
        <f t="shared" si="1"/>
        <v>Update UFMT_CONDITION set (OPERATOR, VALUE1, CONV1, VALUE2, CONV2, COND1, COND2, F_STRCMP, DESCRIPTION) = ( Select '&amp;', '', '', '',  '', '15', '16', '1', 'VISA CREDIT BIN and CURRENCY 840' FROM DUAL) where COND_ID = '17';</v>
      </c>
    </row>
    <row r="21" spans="1:13" x14ac:dyDescent="0.35">
      <c r="A21">
        <v>18</v>
      </c>
      <c r="B21" s="2" t="s">
        <v>1210</v>
      </c>
      <c r="C21">
        <v>363</v>
      </c>
      <c r="E21">
        <v>160</v>
      </c>
      <c r="I21">
        <v>1</v>
      </c>
      <c r="J21" s="2" t="s">
        <v>1230</v>
      </c>
      <c r="K21" s="2"/>
      <c r="L21" t="str">
        <f t="shared" si="0"/>
        <v>Insert into UFMT_CONDITION (COND_ID, OPERATOR, VALUE1, CONV1, VALUE2, CONV2, COND1, COND2, F_STRCMP, DESCRIPTION) Values ('18', '=', '363', '', '160',  '', '', '', '1', 'Trans_type is 689');</v>
      </c>
      <c r="M21" t="str">
        <f t="shared" si="1"/>
        <v>Update UFMT_CONDITION set (OPERATOR, VALUE1, CONV1, VALUE2, CONV2, COND1, COND2, F_STRCMP, DESCRIPTION) = ( Select '=', '363', '', '160',  '', '', '', '1', 'Trans_type is 689' FROM DUAL) where COND_ID = '18';</v>
      </c>
    </row>
    <row r="22" spans="1:13" x14ac:dyDescent="0.35">
      <c r="A22">
        <v>19</v>
      </c>
      <c r="B22" s="2" t="s">
        <v>1210</v>
      </c>
      <c r="C22">
        <v>363</v>
      </c>
      <c r="E22">
        <v>164</v>
      </c>
      <c r="I22">
        <v>1</v>
      </c>
      <c r="J22" s="2" t="s">
        <v>1231</v>
      </c>
      <c r="K22" s="2"/>
      <c r="L22" t="str">
        <f t="shared" si="0"/>
        <v>Insert into UFMT_CONDITION (COND_ID, OPERATOR, VALUE1, CONV1, VALUE2, CONV2, COND1, COND2, F_STRCMP, DESCRIPTION) Values ('19', '=', '363', '', '164',  '', '', '', '1', 'Trans_type is 508');</v>
      </c>
      <c r="M22" t="str">
        <f t="shared" si="1"/>
        <v>Update UFMT_CONDITION set (OPERATOR, VALUE1, CONV1, VALUE2, CONV2, COND1, COND2, F_STRCMP, DESCRIPTION) = ( Select '=', '363', '', '164',  '', '', '', '1', 'Trans_type is 508' FROM DUAL) where COND_ID = '19';</v>
      </c>
    </row>
    <row r="23" spans="1:13" x14ac:dyDescent="0.35">
      <c r="A23">
        <v>21</v>
      </c>
      <c r="B23" s="2" t="s">
        <v>1232</v>
      </c>
      <c r="G23">
        <v>95</v>
      </c>
      <c r="I23">
        <v>1</v>
      </c>
      <c r="J23" s="2" t="s">
        <v>1233</v>
      </c>
      <c r="K23" s="2"/>
      <c r="L23" t="str">
        <f t="shared" si="0"/>
        <v>Insert into UFMT_CONDITION (COND_ID, OPERATOR, VALUE1, CONV1, VALUE2, CONV2, COND1, COND2, F_STRCMP, DESCRIPTION) Values ('21', '!', '', '', '',  '', '95', '', '1', 'Not cond 20');</v>
      </c>
      <c r="M23" t="str">
        <f t="shared" si="1"/>
        <v>Update UFMT_CONDITION set (OPERATOR, VALUE1, CONV1, VALUE2, CONV2, COND1, COND2, F_STRCMP, DESCRIPTION) = ( Select '!', '', '', '',  '', '95', '', '1', 'Not cond 20' FROM DUAL) where COND_ID = '21';</v>
      </c>
    </row>
    <row r="24" spans="1:13" x14ac:dyDescent="0.35">
      <c r="A24">
        <v>22</v>
      </c>
      <c r="B24" s="2" t="s">
        <v>1210</v>
      </c>
      <c r="C24">
        <v>363</v>
      </c>
      <c r="E24">
        <v>170</v>
      </c>
      <c r="I24">
        <v>1</v>
      </c>
      <c r="J24" s="2" t="s">
        <v>1234</v>
      </c>
      <c r="K24" s="2"/>
      <c r="L24" t="str">
        <f t="shared" si="0"/>
        <v>Insert into UFMT_CONDITION (COND_ID, OPERATOR, VALUE1, CONV1, VALUE2, CONV2, COND1, COND2, F_STRCMP, DESCRIPTION) Values ('22', '=', '363', '', '170',  '', '', '', '1', 'Trans_type is 651');</v>
      </c>
      <c r="M24" t="str">
        <f t="shared" si="1"/>
        <v>Update UFMT_CONDITION set (OPERATOR, VALUE1, CONV1, VALUE2, CONV2, COND1, COND2, F_STRCMP, DESCRIPTION) = ( Select '=', '363', '', '170',  '', '', '', '1', 'Trans_type is 651' FROM DUAL) where COND_ID = '22';</v>
      </c>
    </row>
    <row r="25" spans="1:13" x14ac:dyDescent="0.35">
      <c r="A25">
        <v>23</v>
      </c>
      <c r="B25" s="2" t="s">
        <v>1232</v>
      </c>
      <c r="G25">
        <v>22</v>
      </c>
      <c r="I25">
        <v>1</v>
      </c>
      <c r="J25" s="2" t="s">
        <v>1235</v>
      </c>
      <c r="K25" s="2"/>
      <c r="L25" t="str">
        <f t="shared" si="0"/>
        <v>Insert into UFMT_CONDITION (COND_ID, OPERATOR, VALUE1, CONV1, VALUE2, CONV2, COND1, COND2, F_STRCMP, DESCRIPTION) Values ('23', '!', '', '', '',  '', '22', '', '1', 'Not cond 22');</v>
      </c>
      <c r="M25" t="str">
        <f t="shared" si="1"/>
        <v>Update UFMT_CONDITION set (OPERATOR, VALUE1, CONV1, VALUE2, CONV2, COND1, COND2, F_STRCMP, DESCRIPTION) = ( Select '!', '', '', '',  '', '22', '', '1', 'Not cond 22' FROM DUAL) where COND_ID = '23';</v>
      </c>
    </row>
    <row r="26" spans="1:13" x14ac:dyDescent="0.35">
      <c r="A26">
        <v>24</v>
      </c>
      <c r="B26" s="2" t="s">
        <v>1210</v>
      </c>
      <c r="C26">
        <v>363</v>
      </c>
      <c r="E26">
        <v>172</v>
      </c>
      <c r="I26">
        <v>1</v>
      </c>
      <c r="J26" s="2" t="s">
        <v>1236</v>
      </c>
      <c r="K26" s="2"/>
      <c r="L26" t="str">
        <f t="shared" si="0"/>
        <v>Insert into UFMT_CONDITION (COND_ID, OPERATOR, VALUE1, CONV1, VALUE2, CONV2, COND1, COND2, F_STRCMP, DESCRIPTION) Values ('24', '=', '363', '', '172',  '', '', '', '1', 'Trans_type is 619');</v>
      </c>
      <c r="M26" t="str">
        <f t="shared" si="1"/>
        <v>Update UFMT_CONDITION set (OPERATOR, VALUE1, CONV1, VALUE2, CONV2, COND1, COND2, F_STRCMP, DESCRIPTION) = ( Select '=', '363', '', '172',  '', '', '', '1', 'Trans_type is 619' FROM DUAL) where COND_ID = '24';</v>
      </c>
    </row>
    <row r="27" spans="1:13" x14ac:dyDescent="0.35">
      <c r="A27">
        <v>25</v>
      </c>
      <c r="B27" s="2" t="s">
        <v>1232</v>
      </c>
      <c r="G27">
        <v>24</v>
      </c>
      <c r="I27">
        <v>1</v>
      </c>
      <c r="J27" s="2" t="s">
        <v>1237</v>
      </c>
      <c r="K27" s="2"/>
      <c r="L27" t="str">
        <f t="shared" si="0"/>
        <v>Insert into UFMT_CONDITION (COND_ID, OPERATOR, VALUE1, CONV1, VALUE2, CONV2, COND1, COND2, F_STRCMP, DESCRIPTION) Values ('25', '!', '', '', '',  '', '24', '', '1', 'Not cond 24');</v>
      </c>
      <c r="M27" t="str">
        <f t="shared" si="1"/>
        <v>Update UFMT_CONDITION set (OPERATOR, VALUE1, CONV1, VALUE2, CONV2, COND1, COND2, F_STRCMP, DESCRIPTION) = ( Select '!', '', '', '',  '', '24', '', '1', 'Not cond 24' FROM DUAL) where COND_ID = '25';</v>
      </c>
    </row>
    <row r="28" spans="1:13" x14ac:dyDescent="0.35">
      <c r="A28">
        <v>26</v>
      </c>
      <c r="B28" s="2" t="s">
        <v>1216</v>
      </c>
      <c r="G28">
        <v>21</v>
      </c>
      <c r="H28">
        <v>25</v>
      </c>
      <c r="I28">
        <v>1</v>
      </c>
      <c r="J28" s="2" t="s">
        <v>1238</v>
      </c>
      <c r="K28" s="2"/>
      <c r="L28" t="str">
        <f t="shared" si="0"/>
        <v>Insert into UFMT_CONDITION (COND_ID, OPERATOR, VALUE1, CONV1, VALUE2, CONV2, COND1, COND2, F_STRCMP, DESCRIPTION) Values ('26', '&amp;', '', '', '',  '', '21', '25', '1', 'cond 21 and cond 25');</v>
      </c>
      <c r="M28" t="str">
        <f t="shared" si="1"/>
        <v>Update UFMT_CONDITION set (OPERATOR, VALUE1, CONV1, VALUE2, CONV2, COND1, COND2, F_STRCMP, DESCRIPTION) = ( Select '&amp;', '', '', '',  '', '21', '25', '1', 'cond 21 and cond 25' FROM DUAL) where COND_ID = '26';</v>
      </c>
    </row>
    <row r="29" spans="1:13" x14ac:dyDescent="0.35">
      <c r="A29">
        <v>27</v>
      </c>
      <c r="B29" s="2" t="s">
        <v>1210</v>
      </c>
      <c r="C29">
        <v>363</v>
      </c>
      <c r="D29">
        <v>44</v>
      </c>
      <c r="E29">
        <v>173</v>
      </c>
      <c r="I29">
        <v>1</v>
      </c>
      <c r="J29" s="2" t="s">
        <v>626</v>
      </c>
      <c r="K29" s="2"/>
      <c r="L29" t="str">
        <f t="shared" si="0"/>
        <v>Insert into UFMT_CONDITION (COND_ID, OPERATOR, VALUE1, CONV1, VALUE2, CONV2, COND1, COND2, F_STRCMP, DESCRIPTION) Values ('27', '=', '363', '44', '173',  '', '', '', '1', 'Trans_type for sending F103 as GL acct');</v>
      </c>
      <c r="M29" t="str">
        <f t="shared" si="1"/>
        <v>Update UFMT_CONDITION set (OPERATOR, VALUE1, CONV1, VALUE2, CONV2, COND1, COND2, F_STRCMP, DESCRIPTION) = ( Select '=', '363', '44', '173',  '', '', '', '1', 'Trans_type for sending F103 as GL acct' FROM DUAL) where COND_ID = '27';</v>
      </c>
    </row>
    <row r="30" spans="1:13" x14ac:dyDescent="0.35">
      <c r="A30">
        <v>28</v>
      </c>
      <c r="B30" s="2" t="s">
        <v>1210</v>
      </c>
      <c r="C30">
        <v>175</v>
      </c>
      <c r="D30">
        <v>45</v>
      </c>
      <c r="E30">
        <v>173</v>
      </c>
      <c r="I30">
        <v>1</v>
      </c>
      <c r="J30" s="2" t="s">
        <v>1239</v>
      </c>
      <c r="K30" s="2"/>
      <c r="L30" t="str">
        <f t="shared" si="0"/>
        <v>Insert into UFMT_CONDITION (COND_ID, OPERATOR, VALUE1, CONV1, VALUE2, CONV2, COND1, COND2, F_STRCMP, DESCRIPTION) Values ('28', '=', '175', '45', '173',  '', '', '', '1', 'Send F102=GL for Credit card trx');</v>
      </c>
      <c r="M30" t="str">
        <f t="shared" si="1"/>
        <v>Update UFMT_CONDITION set (OPERATOR, VALUE1, CONV1, VALUE2, CONV2, COND1, COND2, F_STRCMP, DESCRIPTION) = ( Select '=', '175', '45', '173',  '', '', '', '1', 'Send F102=GL for Credit card trx' FROM DUAL) where COND_ID = '28';</v>
      </c>
    </row>
    <row r="31" spans="1:13" x14ac:dyDescent="0.35">
      <c r="A31">
        <v>29</v>
      </c>
      <c r="B31" s="2" t="s">
        <v>1210</v>
      </c>
      <c r="C31">
        <v>180</v>
      </c>
      <c r="E31">
        <v>181</v>
      </c>
      <c r="I31">
        <v>1</v>
      </c>
      <c r="J31" s="2" t="s">
        <v>1240</v>
      </c>
      <c r="K31" s="2"/>
      <c r="L31" t="str">
        <f t="shared" si="0"/>
        <v>Insert into UFMT_CONDITION (COND_ID, OPERATOR, VALUE1, CONV1, VALUE2, CONV2, COND1, COND2, F_STRCMP, DESCRIPTION) Values ('29', '=', '180', '', '181',  '', '', '', '1', 'THEMONUS trx');</v>
      </c>
      <c r="M31" t="str">
        <f t="shared" si="1"/>
        <v>Update UFMT_CONDITION set (OPERATOR, VALUE1, CONV1, VALUE2, CONV2, COND1, COND2, F_STRCMP, DESCRIPTION) = ( Select '=', '180', '', '181',  '', '', '', '1', 'THEMONUS trx' FROM DUAL) where COND_ID = '29';</v>
      </c>
    </row>
    <row r="32" spans="1:13" x14ac:dyDescent="0.35">
      <c r="A32">
        <v>31</v>
      </c>
      <c r="B32" s="2" t="s">
        <v>1241</v>
      </c>
      <c r="C32">
        <v>66</v>
      </c>
      <c r="E32">
        <v>186</v>
      </c>
      <c r="I32">
        <v>0</v>
      </c>
      <c r="J32" s="2" t="s">
        <v>1242</v>
      </c>
      <c r="K32" s="2"/>
      <c r="L32" t="str">
        <f t="shared" si="0"/>
        <v>Insert into UFMT_CONDITION (COND_ID, OPERATOR, VALUE1, CONV1, VALUE2, CONV2, COND1, COND2, F_STRCMP, DESCRIPTION) Values ('31', '&lt;', '66', '', '186',  '', '', '', '0', 'SVT_ISS_FEE &lt; 0');</v>
      </c>
      <c r="M32" t="str">
        <f t="shared" si="1"/>
        <v>Update UFMT_CONDITION set (OPERATOR, VALUE1, CONV1, VALUE2, CONV2, COND1, COND2, F_STRCMP, DESCRIPTION) = ( Select '&lt;', '66', '', '186',  '', '', '', '0', 'SVT_ISS_FEE &lt; 0' FROM DUAL) where COND_ID = '31';</v>
      </c>
    </row>
    <row r="33" spans="1:13" x14ac:dyDescent="0.35">
      <c r="A33">
        <v>32</v>
      </c>
      <c r="B33" s="2" t="s">
        <v>1210</v>
      </c>
      <c r="C33">
        <v>191</v>
      </c>
      <c r="D33">
        <v>50</v>
      </c>
      <c r="E33">
        <v>173</v>
      </c>
      <c r="I33">
        <v>1</v>
      </c>
      <c r="J33" s="2" t="s">
        <v>1243</v>
      </c>
      <c r="K33" s="2"/>
      <c r="L33" t="str">
        <f t="shared" si="0"/>
        <v>Insert into UFMT_CONDITION (COND_ID, OPERATOR, VALUE1, CONV1, VALUE2, CONV2, COND1, COND2, F_STRCMP, DESCRIPTION) Values ('32', '=', '191', '50', '173',  '', '', '', '1', 'BIN is credit card');</v>
      </c>
      <c r="M33" t="str">
        <f t="shared" si="1"/>
        <v>Update UFMT_CONDITION set (OPERATOR, VALUE1, CONV1, VALUE2, CONV2, COND1, COND2, F_STRCMP, DESCRIPTION) = ( Select '=', '191', '50', '173',  '', '', '', '1', 'BIN is credit card' FROM DUAL) where COND_ID = '32';</v>
      </c>
    </row>
    <row r="34" spans="1:13" x14ac:dyDescent="0.35">
      <c r="A34">
        <v>33</v>
      </c>
      <c r="B34" s="2" t="s">
        <v>1210</v>
      </c>
      <c r="C34">
        <v>192</v>
      </c>
      <c r="D34">
        <v>51</v>
      </c>
      <c r="E34">
        <v>173</v>
      </c>
      <c r="I34">
        <v>1</v>
      </c>
      <c r="J34" s="2" t="s">
        <v>1244</v>
      </c>
      <c r="K34" s="2"/>
      <c r="L34" t="str">
        <f t="shared" si="0"/>
        <v>Insert into UFMT_CONDITION (COND_ID, OPERATOR, VALUE1, CONV1, VALUE2, CONV2, COND1, COND2, F_STRCMP, DESCRIPTION) Values ('33', '=', '192', '51', '173',  '', '', '', '1', 'trans_type/SI in LOV defined by conv 51');</v>
      </c>
      <c r="M34" t="str">
        <f t="shared" si="1"/>
        <v>Update UFMT_CONDITION set (OPERATOR, VALUE1, CONV1, VALUE2, CONV2, COND1, COND2, F_STRCMP, DESCRIPTION) = ( Select '=', '192', '51', '173',  '', '', '', '1', 'trans_type/SI in LOV defined by conv 51' FROM DUAL) where COND_ID = '33';</v>
      </c>
    </row>
    <row r="35" spans="1:13" x14ac:dyDescent="0.35">
      <c r="A35">
        <v>34</v>
      </c>
      <c r="B35" s="2" t="s">
        <v>1216</v>
      </c>
      <c r="G35">
        <v>32</v>
      </c>
      <c r="H35">
        <v>33</v>
      </c>
      <c r="I35">
        <v>1</v>
      </c>
      <c r="J35" s="2" t="s">
        <v>1245</v>
      </c>
      <c r="K35" s="2"/>
      <c r="L35" t="str">
        <f t="shared" si="0"/>
        <v>Insert into UFMT_CONDITION (COND_ID, OPERATOR, VALUE1, CONV1, VALUE2, CONV2, COND1, COND2, F_STRCMP, DESCRIPTION) Values ('34', '&amp;', '', '', '',  '', '32', '33', '1', 'cond 32 and cond 33');</v>
      </c>
      <c r="M35" t="str">
        <f t="shared" si="1"/>
        <v>Update UFMT_CONDITION set (OPERATOR, VALUE1, CONV1, VALUE2, CONV2, COND1, COND2, F_STRCMP, DESCRIPTION) = ( Select '&amp;', '', '', '',  '', '32', '33', '1', 'cond 32 and cond 33' FROM DUAL) where COND_ID = '34';</v>
      </c>
    </row>
    <row r="36" spans="1:13" x14ac:dyDescent="0.35">
      <c r="A36">
        <v>35</v>
      </c>
      <c r="B36" s="2" t="s">
        <v>1232</v>
      </c>
      <c r="G36">
        <v>34</v>
      </c>
      <c r="I36">
        <v>1</v>
      </c>
      <c r="J36" s="2" t="s">
        <v>1246</v>
      </c>
      <c r="K36" s="2"/>
      <c r="L36" t="str">
        <f t="shared" ref="L36:L67" si="2">"Insert into UFMT_CONDITION (COND_ID, OPERATOR, VALUE1, CONV1, VALUE2, CONV2, COND1, COND2, F_STRCMP, DESCRIPTION) Values ('"&amp;A36&amp;"', '"&amp;B36&amp;"', '"&amp;C36&amp;"', '"&amp;D36&amp;"', '"&amp;E36&amp;"',  '"&amp;F36&amp;"', '"&amp;G36&amp;"', '"&amp;H36&amp;"', '"&amp;I36&amp;"', '"&amp;J36&amp;"');"</f>
        <v>Insert into UFMT_CONDITION (COND_ID, OPERATOR, VALUE1, CONV1, VALUE2, CONV2, COND1, COND2, F_STRCMP, DESCRIPTION) Values ('35', '!', '', '', '',  '', '34', '', '1', '!cond 32 and !cond 33');</v>
      </c>
      <c r="M36" t="str">
        <f t="shared" ref="M36:M67" si="3">"Update UFMT_CONDITION set (OPERATOR, VALUE1, CONV1, VALUE2, CONV2, COND1, COND2, F_STRCMP, DESCRIPTION) = ( Select '"&amp;B36&amp;"', '"&amp;C36&amp;"', '"&amp;D36&amp;"', '"&amp;E36&amp;"',  '"&amp;F36&amp;"', '"&amp;G36&amp;"', '"&amp;H36&amp;"', '"&amp;I36&amp;"', '"&amp;J36&amp;"' FROM DUAL) where COND_ID = '"&amp;A36&amp;"';"</f>
        <v>Update UFMT_CONDITION set (OPERATOR, VALUE1, CONV1, VALUE2, CONV2, COND1, COND2, F_STRCMP, DESCRIPTION) = ( Select '!', '', '', '',  '', '34', '', '1', '!cond 32 and !cond 33' FROM DUAL) where COND_ID = '35';</v>
      </c>
    </row>
    <row r="37" spans="1:13" x14ac:dyDescent="0.35">
      <c r="A37">
        <v>36</v>
      </c>
      <c r="B37" s="2" t="s">
        <v>1247</v>
      </c>
      <c r="C37">
        <v>66</v>
      </c>
      <c r="E37">
        <v>186</v>
      </c>
      <c r="I37">
        <v>0</v>
      </c>
      <c r="J37" s="2" t="s">
        <v>1248</v>
      </c>
      <c r="K37" s="2"/>
      <c r="L37" t="str">
        <f t="shared" si="2"/>
        <v>Insert into UFMT_CONDITION (COND_ID, OPERATOR, VALUE1, CONV1, VALUE2, CONV2, COND1, COND2, F_STRCMP, DESCRIPTION) Values ('36', '&gt;', '66', '', '186',  '', '', '', '0', 'SVT_ISS_FEE &gt; 0');</v>
      </c>
      <c r="M37" t="str">
        <f t="shared" si="3"/>
        <v>Update UFMT_CONDITION set (OPERATOR, VALUE1, CONV1, VALUE2, CONV2, COND1, COND2, F_STRCMP, DESCRIPTION) = ( Select '&gt;', '66', '', '186',  '', '', '', '0', 'SVT_ISS_FEE &gt; 0' FROM DUAL) where COND_ID = '36';</v>
      </c>
    </row>
    <row r="38" spans="1:13" x14ac:dyDescent="0.35">
      <c r="A38">
        <v>37</v>
      </c>
      <c r="B38" s="2" t="s">
        <v>1210</v>
      </c>
      <c r="C38">
        <v>192</v>
      </c>
      <c r="D38">
        <v>54</v>
      </c>
      <c r="E38">
        <v>173</v>
      </c>
      <c r="I38">
        <v>1</v>
      </c>
      <c r="J38" s="2" t="s">
        <v>1249</v>
      </c>
      <c r="K38" s="2"/>
      <c r="L38" t="str">
        <f t="shared" si="2"/>
        <v>Insert into UFMT_CONDITION (COND_ID, OPERATOR, VALUE1, CONV1, VALUE2, CONV2, COND1, COND2, F_STRCMP, DESCRIPTION) Values ('37', '=', '192', '54', '173',  '', '', '', '1', 'MobileTopup (LOV defined by conv 54)');</v>
      </c>
      <c r="M38" t="str">
        <f t="shared" si="3"/>
        <v>Update UFMT_CONDITION set (OPERATOR, VALUE1, CONV1, VALUE2, CONV2, COND1, COND2, F_STRCMP, DESCRIPTION) = ( Select '=', '192', '54', '173',  '', '', '', '1', 'MobileTopup (LOV defined by conv 54)' FROM DUAL) where COND_ID = '37';</v>
      </c>
    </row>
    <row r="39" spans="1:13" x14ac:dyDescent="0.35">
      <c r="A39">
        <v>38</v>
      </c>
      <c r="B39" s="2" t="s">
        <v>1216</v>
      </c>
      <c r="G39">
        <v>32</v>
      </c>
      <c r="H39">
        <v>37</v>
      </c>
      <c r="I39">
        <v>1</v>
      </c>
      <c r="J39" s="2" t="s">
        <v>1250</v>
      </c>
      <c r="K39" s="2"/>
      <c r="L39" t="str">
        <f t="shared" si="2"/>
        <v>Insert into UFMT_CONDITION (COND_ID, OPERATOR, VALUE1, CONV1, VALUE2, CONV2, COND1, COND2, F_STRCMP, DESCRIPTION) Values ('38', '&amp;', '', '', '',  '', '32', '37', '1', 'cond 32 and cond 37');</v>
      </c>
      <c r="M39" t="str">
        <f t="shared" si="3"/>
        <v>Update UFMT_CONDITION set (OPERATOR, VALUE1, CONV1, VALUE2, CONV2, COND1, COND2, F_STRCMP, DESCRIPTION) = ( Select '&amp;', '', '', '',  '', '32', '37', '1', 'cond 32 and cond 37' FROM DUAL) where COND_ID = '38';</v>
      </c>
    </row>
    <row r="40" spans="1:13" x14ac:dyDescent="0.35">
      <c r="A40">
        <v>39</v>
      </c>
      <c r="B40" s="2" t="s">
        <v>1210</v>
      </c>
      <c r="C40">
        <v>180</v>
      </c>
      <c r="E40">
        <v>196</v>
      </c>
      <c r="I40">
        <v>1</v>
      </c>
      <c r="J40" s="2" t="s">
        <v>1251</v>
      </c>
      <c r="K40" s="2"/>
      <c r="L40" t="str">
        <f t="shared" si="2"/>
        <v>Insert into UFMT_CONDITION (COND_ID, OPERATOR, VALUE1, CONV1, VALUE2, CONV2, COND1, COND2, F_STRCMP, DESCRIPTION) Values ('39', '=', '180', '', '196',  '', '', '', '1', 'USONTHEM trx');</v>
      </c>
      <c r="M40" t="str">
        <f t="shared" si="3"/>
        <v>Update UFMT_CONDITION set (OPERATOR, VALUE1, CONV1, VALUE2, CONV2, COND1, COND2, F_STRCMP, DESCRIPTION) = ( Select '=', '180', '', '196',  '', '', '', '1', 'USONTHEM trx' FROM DUAL) where COND_ID = '39';</v>
      </c>
    </row>
    <row r="41" spans="1:13" x14ac:dyDescent="0.35">
      <c r="A41">
        <v>40</v>
      </c>
      <c r="B41" s="2" t="s">
        <v>1210</v>
      </c>
      <c r="C41">
        <v>363</v>
      </c>
      <c r="E41">
        <v>197</v>
      </c>
      <c r="I41">
        <v>1</v>
      </c>
      <c r="J41" s="2" t="s">
        <v>1252</v>
      </c>
      <c r="K41" s="2"/>
      <c r="L41" t="str">
        <f t="shared" si="2"/>
        <v>Insert into UFMT_CONDITION (COND_ID, OPERATOR, VALUE1, CONV1, VALUE2, CONV2, COND1, COND2, F_STRCMP, DESCRIPTION) Values ('40', '=', '363', '', '197',  '', '', '', '1', 'Trans_type is POSADJ');</v>
      </c>
      <c r="M41" t="str">
        <f t="shared" si="3"/>
        <v>Update UFMT_CONDITION set (OPERATOR, VALUE1, CONV1, VALUE2, CONV2, COND1, COND2, F_STRCMP, DESCRIPTION) = ( Select '=', '363', '', '197',  '', '', '', '1', 'Trans_type is POSADJ' FROM DUAL) where COND_ID = '40';</v>
      </c>
    </row>
    <row r="42" spans="1:13" x14ac:dyDescent="0.35">
      <c r="A42">
        <v>41</v>
      </c>
      <c r="B42" s="2" t="s">
        <v>1210</v>
      </c>
      <c r="C42">
        <v>175</v>
      </c>
      <c r="D42">
        <v>56</v>
      </c>
      <c r="E42">
        <v>173</v>
      </c>
      <c r="I42">
        <v>1</v>
      </c>
      <c r="J42" s="2" t="s">
        <v>1253</v>
      </c>
      <c r="K42" s="2"/>
      <c r="L42" t="str">
        <f t="shared" si="2"/>
        <v>Insert into UFMT_CONDITION (COND_ID, OPERATOR, VALUE1, CONV1, VALUE2, CONV2, COND1, COND2, F_STRCMP, DESCRIPTION) Values ('41', '=', '175', '56', '173',  '', '', '', '1', 'Send F103=GL for Credit card trx');</v>
      </c>
      <c r="M42" t="str">
        <f t="shared" si="3"/>
        <v>Update UFMT_CONDITION set (OPERATOR, VALUE1, CONV1, VALUE2, CONV2, COND1, COND2, F_STRCMP, DESCRIPTION) = ( Select '=', '175', '56', '173',  '', '', '', '1', 'Send F103=GL for Credit card trx' FROM DUAL) where COND_ID = '41';</v>
      </c>
    </row>
    <row r="43" spans="1:13" x14ac:dyDescent="0.35">
      <c r="A43">
        <v>42</v>
      </c>
      <c r="B43" s="2" t="s">
        <v>1210</v>
      </c>
      <c r="C43">
        <v>363</v>
      </c>
      <c r="D43">
        <v>57</v>
      </c>
      <c r="E43">
        <v>173</v>
      </c>
      <c r="I43">
        <v>1</v>
      </c>
      <c r="J43" s="2" t="s">
        <v>638</v>
      </c>
      <c r="K43" s="2"/>
      <c r="L43" t="str">
        <f t="shared" si="2"/>
        <v>Insert into UFMT_CONDITION (COND_ID, OPERATOR, VALUE1, CONV1, VALUE2, CONV2, COND1, COND2, F_STRCMP, DESCRIPTION) Values ('42', '=', '363', '57', '173',  '', '', '', '1', 'Trans_type for sending F103 as Acct1');</v>
      </c>
      <c r="M43" t="str">
        <f t="shared" si="3"/>
        <v>Update UFMT_CONDITION set (OPERATOR, VALUE1, CONV1, VALUE2, CONV2, COND1, COND2, F_STRCMP, DESCRIPTION) = ( Select '=', '363', '57', '173',  '', '', '', '1', 'Trans_type for sending F103 as Acct1' FROM DUAL) where COND_ID = '42';</v>
      </c>
    </row>
    <row r="44" spans="1:13" x14ac:dyDescent="0.35">
      <c r="A44">
        <v>43</v>
      </c>
      <c r="B44" s="2" t="s">
        <v>1210</v>
      </c>
      <c r="C44">
        <v>363</v>
      </c>
      <c r="E44">
        <v>200</v>
      </c>
      <c r="I44">
        <v>1</v>
      </c>
      <c r="J44" s="2" t="s">
        <v>1254</v>
      </c>
      <c r="K44" s="2"/>
      <c r="L44" t="str">
        <f t="shared" si="2"/>
        <v>Insert into UFMT_CONDITION (COND_ID, OPERATOR, VALUE1, CONV1, VALUE2, CONV2, COND1, COND2, F_STRCMP, DESCRIPTION) Values ('43', '=', '363', '', '200',  '', '', '', '1', 'Trans_type is 785');</v>
      </c>
      <c r="M44" t="str">
        <f t="shared" si="3"/>
        <v>Update UFMT_CONDITION set (OPERATOR, VALUE1, CONV1, VALUE2, CONV2, COND1, COND2, F_STRCMP, DESCRIPTION) = ( Select '=', '363', '', '200',  '', '', '', '1', 'Trans_type is 785' FROM DUAL) where COND_ID = '43';</v>
      </c>
    </row>
    <row r="45" spans="1:13" x14ac:dyDescent="0.35">
      <c r="A45">
        <v>44</v>
      </c>
      <c r="B45" s="2" t="s">
        <v>1210</v>
      </c>
      <c r="C45">
        <v>363</v>
      </c>
      <c r="E45">
        <v>203</v>
      </c>
      <c r="I45">
        <v>1</v>
      </c>
      <c r="J45" s="2" t="s">
        <v>1255</v>
      </c>
      <c r="K45" s="2"/>
      <c r="L45" t="str">
        <f t="shared" si="2"/>
        <v>Insert into UFMT_CONDITION (COND_ID, OPERATOR, VALUE1, CONV1, VALUE2, CONV2, COND1, COND2, F_STRCMP, DESCRIPTION) Values ('44', '=', '363', '', '203',  '', '', '', '1', 'Trans_type is 700');</v>
      </c>
      <c r="M45" t="str">
        <f t="shared" si="3"/>
        <v>Update UFMT_CONDITION set (OPERATOR, VALUE1, CONV1, VALUE2, CONV2, COND1, COND2, F_STRCMP, DESCRIPTION) = ( Select '=', '363', '', '203',  '', '', '', '1', 'Trans_type is 700' FROM DUAL) where COND_ID = '44';</v>
      </c>
    </row>
    <row r="46" spans="1:13" x14ac:dyDescent="0.35">
      <c r="A46">
        <v>45</v>
      </c>
      <c r="B46" s="2" t="s">
        <v>1210</v>
      </c>
      <c r="C46">
        <v>363</v>
      </c>
      <c r="D46">
        <v>77</v>
      </c>
      <c r="E46">
        <v>173</v>
      </c>
      <c r="I46">
        <v>1</v>
      </c>
      <c r="J46" s="2" t="s">
        <v>655</v>
      </c>
      <c r="K46" s="2"/>
      <c r="L46" t="str">
        <f t="shared" si="2"/>
        <v>Insert into UFMT_CONDITION (COND_ID, OPERATOR, VALUE1, CONV1, VALUE2, CONV2, COND1, COND2, F_STRCMP, DESCRIPTION) Values ('45', '=', '363', '77', '173',  '', '', '', '1', 'TT for sending F11 T24 as SV_TRACE');</v>
      </c>
      <c r="M46" t="str">
        <f t="shared" si="3"/>
        <v>Update UFMT_CONDITION set (OPERATOR, VALUE1, CONV1, VALUE2, CONV2, COND1, COND2, F_STRCMP, DESCRIPTION) = ( Select '=', '363', '77', '173',  '', '', '', '1', 'TT for sending F11 T24 as SV_TRACE' FROM DUAL) where COND_ID = '45';</v>
      </c>
    </row>
    <row r="47" spans="1:13" x14ac:dyDescent="0.35">
      <c r="A47">
        <v>46</v>
      </c>
      <c r="B47" s="2" t="s">
        <v>1210</v>
      </c>
      <c r="C47">
        <v>363</v>
      </c>
      <c r="E47">
        <v>219</v>
      </c>
      <c r="I47">
        <v>1</v>
      </c>
      <c r="J47" s="2" t="s">
        <v>1256</v>
      </c>
      <c r="K47" s="2"/>
      <c r="L47" t="str">
        <f t="shared" si="2"/>
        <v>Insert into UFMT_CONDITION (COND_ID, OPERATOR, VALUE1, CONV1, VALUE2, CONV2, COND1, COND2, F_STRCMP, DESCRIPTION) Values ('46', '=', '363', '', '219',  '', '', '', '1', 'Trans_type is 704');</v>
      </c>
      <c r="M47" t="str">
        <f t="shared" si="3"/>
        <v>Update UFMT_CONDITION set (OPERATOR, VALUE1, CONV1, VALUE2, CONV2, COND1, COND2, F_STRCMP, DESCRIPTION) = ( Select '=', '363', '', '219',  '', '', '', '1', 'Trans_type is 704' FROM DUAL) where COND_ID = '46';</v>
      </c>
    </row>
    <row r="48" spans="1:13" x14ac:dyDescent="0.35">
      <c r="A48">
        <v>47</v>
      </c>
      <c r="B48" s="2" t="s">
        <v>1210</v>
      </c>
      <c r="C48">
        <v>165</v>
      </c>
      <c r="E48">
        <v>221</v>
      </c>
      <c r="I48">
        <v>1</v>
      </c>
      <c r="J48" s="2" t="s">
        <v>1257</v>
      </c>
      <c r="K48" s="2"/>
      <c r="L48" t="str">
        <f t="shared" si="2"/>
        <v>Insert into UFMT_CONDITION (COND_ID, OPERATOR, VALUE1, CONV1, VALUE2, CONV2, COND1, COND2, F_STRCMP, DESCRIPTION) Values ('47', '=', '165', '', '221',  '', '', '', '1', 'Is Cardless CWD');</v>
      </c>
      <c r="M48" t="str">
        <f t="shared" si="3"/>
        <v>Update UFMT_CONDITION set (OPERATOR, VALUE1, CONV1, VALUE2, CONV2, COND1, COND2, F_STRCMP, DESCRIPTION) = ( Select '=', '165', '', '221',  '', '', '', '1', 'Is Cardless CWD' FROM DUAL) where COND_ID = '47';</v>
      </c>
    </row>
    <row r="49" spans="1:13" x14ac:dyDescent="0.35">
      <c r="A49">
        <v>48</v>
      </c>
      <c r="B49" s="2" t="s">
        <v>1213</v>
      </c>
      <c r="C49">
        <v>36</v>
      </c>
      <c r="E49">
        <v>1</v>
      </c>
      <c r="I49">
        <v>1</v>
      </c>
      <c r="J49" s="2" t="s">
        <v>1258</v>
      </c>
      <c r="K49" s="2"/>
      <c r="L49" t="str">
        <f t="shared" si="2"/>
        <v>Insert into UFMT_CONDITION (COND_ID, OPERATOR, VALUE1, CONV1, VALUE2, CONV2, COND1, COND2, F_STRCMP, DESCRIPTION) Values ('48', '!=', '36', '', '1',  '', '', '', '1', 'Account 1 is not empty');</v>
      </c>
      <c r="M49" t="str">
        <f t="shared" si="3"/>
        <v>Update UFMT_CONDITION set (OPERATOR, VALUE1, CONV1, VALUE2, CONV2, COND1, COND2, F_STRCMP, DESCRIPTION) = ( Select '!=', '36', '', '1',  '', '', '', '1', 'Account 1 is not empty' FROM DUAL) where COND_ID = '48';</v>
      </c>
    </row>
    <row r="50" spans="1:13" x14ac:dyDescent="0.35">
      <c r="A50">
        <v>49</v>
      </c>
      <c r="B50" s="2" t="s">
        <v>1210</v>
      </c>
      <c r="C50">
        <v>363</v>
      </c>
      <c r="D50">
        <v>90</v>
      </c>
      <c r="E50">
        <v>173</v>
      </c>
      <c r="I50">
        <v>1</v>
      </c>
      <c r="J50" s="2" t="s">
        <v>1259</v>
      </c>
      <c r="K50" s="2"/>
      <c r="L50" t="str">
        <f t="shared" si="2"/>
        <v>Insert into UFMT_CONDITION (COND_ID, OPERATOR, VALUE1, CONV1, VALUE2, CONV2, COND1, COND2, F_STRCMP, DESCRIPTION) Values ('49', '=', '363', '90', '173',  '', '', '', '1', 'iBSM FT-related trans_types');</v>
      </c>
      <c r="M50" t="str">
        <f t="shared" si="3"/>
        <v>Update UFMT_CONDITION set (OPERATOR, VALUE1, CONV1, VALUE2, CONV2, COND1, COND2, F_STRCMP, DESCRIPTION) = ( Select '=', '363', '90', '173',  '', '', '', '1', 'iBSM FT-related trans_types' FROM DUAL) where COND_ID = '49';</v>
      </c>
    </row>
    <row r="51" spans="1:13" x14ac:dyDescent="0.35">
      <c r="A51">
        <v>50</v>
      </c>
      <c r="B51" s="2" t="s">
        <v>1213</v>
      </c>
      <c r="C51">
        <v>213</v>
      </c>
      <c r="E51">
        <v>1</v>
      </c>
      <c r="I51">
        <v>1</v>
      </c>
      <c r="J51" s="2" t="s">
        <v>1260</v>
      </c>
      <c r="L51" t="str">
        <f t="shared" si="2"/>
        <v>Insert into UFMT_CONDITION (COND_ID, OPERATOR, VALUE1, CONV1, VALUE2, CONV2, COND1, COND2, F_STRCMP, DESCRIPTION) Values ('50', '!=', '213', '', '1',  '', '', '', '1', 'PIN block is not empty');</v>
      </c>
      <c r="M51" t="str">
        <f t="shared" si="3"/>
        <v>Update UFMT_CONDITION set (OPERATOR, VALUE1, CONV1, VALUE2, CONV2, COND1, COND2, F_STRCMP, DESCRIPTION) = ( Select '!=', '213', '', '1',  '', '', '', '1', 'PIN block is not empty' FROM DUAL) where COND_ID = '50';</v>
      </c>
    </row>
    <row r="52" spans="1:13" x14ac:dyDescent="0.35">
      <c r="A52">
        <v>51</v>
      </c>
      <c r="B52" s="2" t="s">
        <v>1210</v>
      </c>
      <c r="C52">
        <v>363</v>
      </c>
      <c r="E52">
        <v>236</v>
      </c>
      <c r="I52">
        <v>1</v>
      </c>
      <c r="J52" t="s">
        <v>1261</v>
      </c>
      <c r="L52" t="str">
        <f t="shared" si="2"/>
        <v>Insert into UFMT_CONDITION (COND_ID, OPERATOR, VALUE1, CONV1, VALUE2, CONV2, COND1, COND2, F_STRCMP, DESCRIPTION) Values ('51', '=', '363', '', '236',  '', '', '', '1', 'Trans_type is IBFT_INQUIRY');</v>
      </c>
      <c r="M52" t="str">
        <f t="shared" si="3"/>
        <v>Update UFMT_CONDITION set (OPERATOR, VALUE1, CONV1, VALUE2, CONV2, COND1, COND2, F_STRCMP, DESCRIPTION) = ( Select '=', '363', '', '236',  '', '', '', '1', 'Trans_type is IBFT_INQUIRY' FROM DUAL) where COND_ID = '51';</v>
      </c>
    </row>
    <row r="53" spans="1:13" x14ac:dyDescent="0.35">
      <c r="A53">
        <v>52</v>
      </c>
      <c r="B53" s="2" t="s">
        <v>1216</v>
      </c>
      <c r="G53">
        <v>51</v>
      </c>
      <c r="H53">
        <v>50</v>
      </c>
      <c r="I53">
        <v>1</v>
      </c>
      <c r="J53" t="s">
        <v>1262</v>
      </c>
      <c r="L53" t="str">
        <f t="shared" si="2"/>
        <v>Insert into UFMT_CONDITION (COND_ID, OPERATOR, VALUE1, CONV1, VALUE2, CONV2, COND1, COND2, F_STRCMP, DESCRIPTION) Values ('52', '&amp;', '', '', '',  '', '51', '50', '1', 'cond 51 AND cond 50');</v>
      </c>
      <c r="M53" t="str">
        <f t="shared" si="3"/>
        <v>Update UFMT_CONDITION set (OPERATOR, VALUE1, CONV1, VALUE2, CONV2, COND1, COND2, F_STRCMP, DESCRIPTION) = ( Select '&amp;', '', '', '',  '', '51', '50', '1', 'cond 51 AND cond 50' FROM DUAL) where COND_ID = '52';</v>
      </c>
    </row>
    <row r="54" spans="1:13" x14ac:dyDescent="0.35">
      <c r="A54">
        <v>53</v>
      </c>
      <c r="B54" t="s">
        <v>1210</v>
      </c>
      <c r="C54">
        <v>238</v>
      </c>
      <c r="E54">
        <v>173</v>
      </c>
      <c r="I54">
        <v>1</v>
      </c>
      <c r="J54" t="s">
        <v>1263</v>
      </c>
      <c r="L54" t="str">
        <f t="shared" si="2"/>
        <v>Insert into UFMT_CONDITION (COND_ID, OPERATOR, VALUE1, CONV1, VALUE2, CONV2, COND1, COND2, F_STRCMP, DESCRIPTION) Values ('53', '=', '238', '', '173',  '', '', '', '1', 'Is PIN Setup (Mobilebanking)');</v>
      </c>
      <c r="M54" t="str">
        <f t="shared" si="3"/>
        <v>Update UFMT_CONDITION set (OPERATOR, VALUE1, CONV1, VALUE2, CONV2, COND1, COND2, F_STRCMP, DESCRIPTION) = ( Select '=', '238', '', '173',  '', '', '', '1', 'Is PIN Setup (Mobilebanking)' FROM DUAL) where COND_ID = '53';</v>
      </c>
    </row>
    <row r="55" spans="1:13" x14ac:dyDescent="0.35">
      <c r="A55">
        <v>54</v>
      </c>
      <c r="B55" s="2" t="s">
        <v>1210</v>
      </c>
      <c r="C55">
        <v>363</v>
      </c>
      <c r="E55">
        <v>243</v>
      </c>
      <c r="I55">
        <v>1</v>
      </c>
      <c r="J55" t="s">
        <v>1264</v>
      </c>
      <c r="L55" t="str">
        <f t="shared" si="2"/>
        <v>Insert into UFMT_CONDITION (COND_ID, OPERATOR, VALUE1, CONV1, VALUE2, CONV2, COND1, COND2, F_STRCMP, DESCRIPTION) Values ('54', '=', '363', '', '243',  '', '', '', '1', 'Trans_type is 736');</v>
      </c>
      <c r="M55" t="str">
        <f t="shared" si="3"/>
        <v>Update UFMT_CONDITION set (OPERATOR, VALUE1, CONV1, VALUE2, CONV2, COND1, COND2, F_STRCMP, DESCRIPTION) = ( Select '=', '363', '', '243',  '', '', '', '1', 'Trans_type is 736' FROM DUAL) where COND_ID = '54';</v>
      </c>
    </row>
    <row r="56" spans="1:13" x14ac:dyDescent="0.35">
      <c r="A56">
        <v>55</v>
      </c>
      <c r="B56" s="2" t="s">
        <v>1210</v>
      </c>
      <c r="C56">
        <v>363</v>
      </c>
      <c r="E56">
        <v>244</v>
      </c>
      <c r="I56">
        <v>1</v>
      </c>
      <c r="J56" s="2" t="s">
        <v>1265</v>
      </c>
      <c r="K56" s="2"/>
      <c r="L56" t="str">
        <f t="shared" si="2"/>
        <v>Insert into UFMT_CONDITION (COND_ID, OPERATOR, VALUE1, CONV1, VALUE2, CONV2, COND1, COND2, F_STRCMP, DESCRIPTION) Values ('55', '=', '363', '', '244',  '', '', '', '1', 'Trans_type is 737');</v>
      </c>
      <c r="M56" t="str">
        <f t="shared" si="3"/>
        <v>Update UFMT_CONDITION set (OPERATOR, VALUE1, CONV1, VALUE2, CONV2, COND1, COND2, F_STRCMP, DESCRIPTION) = ( Select '=', '363', '', '244',  '', '', '', '1', 'Trans_type is 737' FROM DUAL) where COND_ID = '55';</v>
      </c>
    </row>
    <row r="57" spans="1:13" x14ac:dyDescent="0.35">
      <c r="A57">
        <v>56</v>
      </c>
      <c r="B57" s="2" t="s">
        <v>1210</v>
      </c>
      <c r="C57">
        <v>363</v>
      </c>
      <c r="E57">
        <v>245</v>
      </c>
      <c r="I57">
        <v>1</v>
      </c>
      <c r="J57" s="2" t="s">
        <v>1266</v>
      </c>
      <c r="K57" s="2"/>
      <c r="L57" t="str">
        <f t="shared" si="2"/>
        <v>Insert into UFMT_CONDITION (COND_ID, OPERATOR, VALUE1, CONV1, VALUE2, CONV2, COND1, COND2, F_STRCMP, DESCRIPTION) Values ('56', '=', '363', '', '245',  '', '', '', '1', 'Trans_type is 610');</v>
      </c>
      <c r="M57" t="str">
        <f t="shared" si="3"/>
        <v>Update UFMT_CONDITION set (OPERATOR, VALUE1, CONV1, VALUE2, CONV2, COND1, COND2, F_STRCMP, DESCRIPTION) = ( Select '=', '363', '', '245',  '', '', '', '1', 'Trans_type is 610' FROM DUAL) where COND_ID = '56';</v>
      </c>
    </row>
    <row r="58" spans="1:13" x14ac:dyDescent="0.35">
      <c r="A58">
        <v>57</v>
      </c>
      <c r="B58" s="2" t="s">
        <v>1213</v>
      </c>
      <c r="C58">
        <v>49</v>
      </c>
      <c r="E58">
        <v>1</v>
      </c>
      <c r="I58">
        <v>1</v>
      </c>
      <c r="J58" s="2" t="s">
        <v>1267</v>
      </c>
      <c r="K58" s="2"/>
      <c r="L58" t="str">
        <f t="shared" si="2"/>
        <v>Insert into UFMT_CONDITION (COND_ID, OPERATOR, VALUE1, CONV1, VALUE2, CONV2, COND1, COND2, F_STRCMP, DESCRIPTION) Values ('57', '!=', '49', '', '1',  '', '', '', '1', 'authidresp is not empty');</v>
      </c>
      <c r="M58" t="str">
        <f t="shared" si="3"/>
        <v>Update UFMT_CONDITION set (OPERATOR, VALUE1, CONV1, VALUE2, CONV2, COND1, COND2, F_STRCMP, DESCRIPTION) = ( Select '!=', '49', '', '1',  '', '', '', '1', 'authidresp is not empty' FROM DUAL) where COND_ID = '57';</v>
      </c>
    </row>
    <row r="59" spans="1:13" x14ac:dyDescent="0.35">
      <c r="A59">
        <v>58</v>
      </c>
      <c r="B59" s="2" t="s">
        <v>1210</v>
      </c>
      <c r="C59">
        <v>363</v>
      </c>
      <c r="D59">
        <v>116</v>
      </c>
      <c r="E59">
        <v>173</v>
      </c>
      <c r="I59">
        <v>1</v>
      </c>
      <c r="J59" s="2" t="s">
        <v>694</v>
      </c>
      <c r="K59" s="2"/>
      <c r="L59" t="str">
        <f t="shared" si="2"/>
        <v>Insert into UFMT_CONDITION (COND_ID, OPERATOR, VALUE1, CONV1, VALUE2, CONV2, COND1, COND2, F_STRCMP, DESCRIPTION) Values ('58', '=', '363', '116', '173',  '', '', '', '1', 'TT for sending NBC F28');</v>
      </c>
      <c r="M59" t="str">
        <f t="shared" si="3"/>
        <v>Update UFMT_CONDITION set (OPERATOR, VALUE1, CONV1, VALUE2, CONV2, COND1, COND2, F_STRCMP, DESCRIPTION) = ( Select '=', '363', '116', '173',  '', '', '', '1', 'TT for sending NBC F28' FROM DUAL) where COND_ID = '58';</v>
      </c>
    </row>
    <row r="60" spans="1:13" x14ac:dyDescent="0.35">
      <c r="A60">
        <v>59</v>
      </c>
      <c r="B60" s="2" t="s">
        <v>1210</v>
      </c>
      <c r="C60">
        <v>363</v>
      </c>
      <c r="E60">
        <v>268</v>
      </c>
      <c r="I60">
        <v>1</v>
      </c>
      <c r="J60" s="2" t="s">
        <v>1268</v>
      </c>
      <c r="K60" s="2"/>
      <c r="L60" t="str">
        <f t="shared" si="2"/>
        <v>Insert into UFMT_CONDITION (COND_ID, OPERATOR, VALUE1, CONV1, VALUE2, CONV2, COND1, COND2, F_STRCMP, DESCRIPTION) Values ('59', '=', '363', '', '268',  '', '', '', '1', 'Trans_type is 752');</v>
      </c>
      <c r="M60" t="str">
        <f t="shared" si="3"/>
        <v>Update UFMT_CONDITION set (OPERATOR, VALUE1, CONV1, VALUE2, CONV2, COND1, COND2, F_STRCMP, DESCRIPTION) = ( Select '=', '363', '', '268',  '', '', '', '1', 'Trans_type is 752' FROM DUAL) where COND_ID = '59';</v>
      </c>
    </row>
    <row r="61" spans="1:13" x14ac:dyDescent="0.35">
      <c r="A61">
        <v>60</v>
      </c>
      <c r="B61" s="2" t="s">
        <v>1210</v>
      </c>
      <c r="C61">
        <v>363</v>
      </c>
      <c r="E61">
        <v>271</v>
      </c>
      <c r="I61">
        <v>1</v>
      </c>
      <c r="J61" s="2" t="s">
        <v>1269</v>
      </c>
      <c r="K61" s="2"/>
      <c r="L61" t="str">
        <f t="shared" si="2"/>
        <v>Insert into UFMT_CONDITION (COND_ID, OPERATOR, VALUE1, CONV1, VALUE2, CONV2, COND1, COND2, F_STRCMP, DESCRIPTION) Values ('60', '=', '363', '', '271',  '', '', '', '1', 'Trans_type is 430');</v>
      </c>
      <c r="M61" t="str">
        <f t="shared" si="3"/>
        <v>Update UFMT_CONDITION set (OPERATOR, VALUE1, CONV1, VALUE2, CONV2, COND1, COND2, F_STRCMP, DESCRIPTION) = ( Select '=', '363', '', '271',  '', '', '', '1', 'Trans_type is 430' FROM DUAL) where COND_ID = '60';</v>
      </c>
    </row>
    <row r="62" spans="1:13" x14ac:dyDescent="0.35">
      <c r="A62">
        <v>61</v>
      </c>
      <c r="B62" s="2" t="s">
        <v>1213</v>
      </c>
      <c r="C62">
        <v>35</v>
      </c>
      <c r="E62">
        <v>1</v>
      </c>
      <c r="I62">
        <v>1</v>
      </c>
      <c r="J62" s="2" t="s">
        <v>1270</v>
      </c>
      <c r="K62" s="2"/>
      <c r="L62" t="str">
        <f t="shared" si="2"/>
        <v>Insert into UFMT_CONDITION (COND_ID, OPERATOR, VALUE1, CONV1, VALUE2, CONV2, COND1, COND2, F_STRCMP, DESCRIPTION) Values ('61', '!=', '35', '', '1',  '', '', '', '1', 'Account currency is not empty');</v>
      </c>
      <c r="M62" t="str">
        <f t="shared" si="3"/>
        <v>Update UFMT_CONDITION set (OPERATOR, VALUE1, CONV1, VALUE2, CONV2, COND1, COND2, F_STRCMP, DESCRIPTION) = ( Select '!=', '35', '', '1',  '', '', '', '1', 'Account currency is not empty' FROM DUAL) where COND_ID = '61';</v>
      </c>
    </row>
    <row r="63" spans="1:13" x14ac:dyDescent="0.35">
      <c r="A63">
        <v>62</v>
      </c>
      <c r="B63" s="2" t="s">
        <v>1216</v>
      </c>
      <c r="G63">
        <v>61</v>
      </c>
      <c r="H63">
        <v>3</v>
      </c>
      <c r="I63">
        <v>1</v>
      </c>
      <c r="J63" s="2" t="s">
        <v>1271</v>
      </c>
      <c r="K63" s="2"/>
      <c r="L63" t="str">
        <f t="shared" si="2"/>
        <v>Insert into UFMT_CONDITION (COND_ID, OPERATOR, VALUE1, CONV1, VALUE2, CONV2, COND1, COND2, F_STRCMP, DESCRIPTION) Values ('62', '&amp;', '', '', '',  '', '61', '3', '1', 'Cross-currency transaction');</v>
      </c>
      <c r="M63" t="str">
        <f t="shared" si="3"/>
        <v>Update UFMT_CONDITION set (OPERATOR, VALUE1, CONV1, VALUE2, CONV2, COND1, COND2, F_STRCMP, DESCRIPTION) = ( Select '&amp;', '', '', '',  '', '61', '3', '1', 'Cross-currency transaction' FROM DUAL) where COND_ID = '62';</v>
      </c>
    </row>
    <row r="64" spans="1:13" x14ac:dyDescent="0.35">
      <c r="A64">
        <v>63</v>
      </c>
      <c r="B64" t="s">
        <v>1210</v>
      </c>
      <c r="C64">
        <v>363</v>
      </c>
      <c r="D64">
        <v>116</v>
      </c>
      <c r="E64">
        <v>173</v>
      </c>
      <c r="I64">
        <v>1</v>
      </c>
      <c r="J64" t="s">
        <v>1272</v>
      </c>
      <c r="L64" t="str">
        <f t="shared" si="2"/>
        <v>Insert into UFMT_CONDITION (COND_ID, OPERATOR, VALUE1, CONV1, VALUE2, CONV2, COND1, COND2, F_STRCMP, DESCRIPTION) Values ('63', '=', '363', '116', '173',  '', '', '', '1', 'TT for sending cross-currency fields');</v>
      </c>
      <c r="M64" t="str">
        <f t="shared" si="3"/>
        <v>Update UFMT_CONDITION set (OPERATOR, VALUE1, CONV1, VALUE2, CONV2, COND1, COND2, F_STRCMP, DESCRIPTION) = ( Select '=', '363', '116', '173',  '', '', '', '1', 'TT for sending cross-currency fields' FROM DUAL) where COND_ID = '63';</v>
      </c>
    </row>
    <row r="65" spans="1:13" x14ac:dyDescent="0.35">
      <c r="A65">
        <v>64</v>
      </c>
      <c r="B65" s="2" t="s">
        <v>1216</v>
      </c>
      <c r="G65">
        <v>62</v>
      </c>
      <c r="H65">
        <v>63</v>
      </c>
      <c r="I65">
        <v>1</v>
      </c>
      <c r="J65" s="2" t="s">
        <v>1273</v>
      </c>
      <c r="K65" s="2"/>
      <c r="L65" t="str">
        <f t="shared" si="2"/>
        <v>Insert into UFMT_CONDITION (COND_ID, OPERATOR, VALUE1, CONV1, VALUE2, CONV2, COND1, COND2, F_STRCMP, DESCRIPTION) Values ('64', '&amp;', '', '', '',  '', '62', '63', '1', 'Send Cross-currency fields');</v>
      </c>
      <c r="M65" t="str">
        <f t="shared" si="3"/>
        <v>Update UFMT_CONDITION set (OPERATOR, VALUE1, CONV1, VALUE2, CONV2, COND1, COND2, F_STRCMP, DESCRIPTION) = ( Select '&amp;', '', '', '',  '', '62', '63', '1', 'Send Cross-currency fields' FROM DUAL) where COND_ID = '64';</v>
      </c>
    </row>
    <row r="66" spans="1:13" x14ac:dyDescent="0.35">
      <c r="A66">
        <v>65</v>
      </c>
      <c r="B66" t="s">
        <v>1216</v>
      </c>
      <c r="G66">
        <v>44</v>
      </c>
      <c r="H66">
        <v>13</v>
      </c>
      <c r="I66">
        <v>1</v>
      </c>
      <c r="J66" t="s">
        <v>1274</v>
      </c>
      <c r="L66" t="str">
        <f t="shared" si="2"/>
        <v>Insert into UFMT_CONDITION (COND_ID, OPERATOR, VALUE1, CONV1, VALUE2, CONV2, COND1, COND2, F_STRCMP, DESCRIPTION) Values ('65', '&amp;', '', '', '',  '', '44', '13', '1', 'TT is 700 and Terminal type is POS');</v>
      </c>
      <c r="M66" t="str">
        <f t="shared" si="3"/>
        <v>Update UFMT_CONDITION set (OPERATOR, VALUE1, CONV1, VALUE2, CONV2, COND1, COND2, F_STRCMP, DESCRIPTION) = ( Select '&amp;', '', '', '',  '', '44', '13', '1', 'TT is 700 and Terminal type is POS' FROM DUAL) where COND_ID = '65';</v>
      </c>
    </row>
    <row r="67" spans="1:13" x14ac:dyDescent="0.35">
      <c r="A67">
        <v>66</v>
      </c>
      <c r="B67" t="s">
        <v>1210</v>
      </c>
      <c r="C67">
        <v>363</v>
      </c>
      <c r="E67">
        <v>273</v>
      </c>
      <c r="I67">
        <v>1</v>
      </c>
      <c r="J67" t="s">
        <v>1275</v>
      </c>
      <c r="L67" t="str">
        <f t="shared" si="2"/>
        <v>Insert into UFMT_CONDITION (COND_ID, OPERATOR, VALUE1, CONV1, VALUE2, CONV2, COND1, COND2, F_STRCMP, DESCRIPTION) Values ('66', '=', '363', '', '273',  '', '', '', '1', 'Trans_type is 751');</v>
      </c>
      <c r="M67" t="str">
        <f t="shared" si="3"/>
        <v>Update UFMT_CONDITION set (OPERATOR, VALUE1, CONV1, VALUE2, CONV2, COND1, COND2, F_STRCMP, DESCRIPTION) = ( Select '=', '363', '', '273',  '', '', '', '1', 'Trans_type is 751' FROM DUAL) where COND_ID = '66';</v>
      </c>
    </row>
    <row r="68" spans="1:13" x14ac:dyDescent="0.35">
      <c r="A68">
        <v>67</v>
      </c>
      <c r="B68" s="2" t="s">
        <v>1210</v>
      </c>
      <c r="C68">
        <v>363</v>
      </c>
      <c r="E68">
        <v>274</v>
      </c>
      <c r="I68">
        <v>1</v>
      </c>
      <c r="J68" s="2" t="s">
        <v>1276</v>
      </c>
      <c r="K68" s="2"/>
      <c r="L68" t="str">
        <f t="shared" ref="L68:L96" si="4">"Insert into UFMT_CONDITION (COND_ID, OPERATOR, VALUE1, CONV1, VALUE2, CONV2, COND1, COND2, F_STRCMP, DESCRIPTION) Values ('"&amp;A68&amp;"', '"&amp;B68&amp;"', '"&amp;C68&amp;"', '"&amp;D68&amp;"', '"&amp;E68&amp;"',  '"&amp;F68&amp;"', '"&amp;G68&amp;"', '"&amp;H68&amp;"', '"&amp;I68&amp;"', '"&amp;J68&amp;"');"</f>
        <v>Insert into UFMT_CONDITION (COND_ID, OPERATOR, VALUE1, CONV1, VALUE2, CONV2, COND1, COND2, F_STRCMP, DESCRIPTION) Values ('67', '=', '363', '', '274',  '', '', '', '1', 'Trans_type is 621');</v>
      </c>
      <c r="M68" t="str">
        <f t="shared" ref="M68:M96" si="5">"Update UFMT_CONDITION set (OPERATOR, VALUE1, CONV1, VALUE2, CONV2, COND1, COND2, F_STRCMP, DESCRIPTION) = ( Select '"&amp;B68&amp;"', '"&amp;C68&amp;"', '"&amp;D68&amp;"', '"&amp;E68&amp;"',  '"&amp;F68&amp;"', '"&amp;G68&amp;"', '"&amp;H68&amp;"', '"&amp;I68&amp;"', '"&amp;J68&amp;"' FROM DUAL) where COND_ID = '"&amp;A68&amp;"';"</f>
        <v>Update UFMT_CONDITION set (OPERATOR, VALUE1, CONV1, VALUE2, CONV2, COND1, COND2, F_STRCMP, DESCRIPTION) = ( Select '=', '363', '', '274',  '', '', '', '1', 'Trans_type is 621' FROM DUAL) where COND_ID = '67';</v>
      </c>
    </row>
    <row r="69" spans="1:13" x14ac:dyDescent="0.35">
      <c r="A69">
        <v>68</v>
      </c>
      <c r="B69" s="2" t="s">
        <v>1210</v>
      </c>
      <c r="C69">
        <v>174</v>
      </c>
      <c r="E69">
        <v>275</v>
      </c>
      <c r="I69">
        <v>1</v>
      </c>
      <c r="J69" s="2" t="s">
        <v>1277</v>
      </c>
      <c r="K69" s="2"/>
      <c r="L69" t="str">
        <f t="shared" si="4"/>
        <v>Insert into UFMT_CONDITION (COND_ID, OPERATOR, VALUE1, CONV1, VALUE2, CONV2, COND1, COND2, F_STRCMP, DESCRIPTION) Values ('68', '=', '174', '', '275',  '', '', '', '1', 'Issuer is Cambodia');</v>
      </c>
      <c r="M69" t="str">
        <f t="shared" si="5"/>
        <v>Update UFMT_CONDITION set (OPERATOR, VALUE1, CONV1, VALUE2, CONV2, COND1, COND2, F_STRCMP, DESCRIPTION) = ( Select '=', '174', '', '275',  '', '', '', '1', 'Issuer is Cambodia' FROM DUAL) where COND_ID = '68';</v>
      </c>
    </row>
    <row r="70" spans="1:13" x14ac:dyDescent="0.35">
      <c r="A70">
        <v>69</v>
      </c>
      <c r="B70" s="2" t="s">
        <v>1216</v>
      </c>
      <c r="G70">
        <v>13</v>
      </c>
      <c r="H70">
        <v>16</v>
      </c>
      <c r="I70">
        <v>1</v>
      </c>
      <c r="J70" s="2" t="s">
        <v>1278</v>
      </c>
      <c r="K70" s="2"/>
      <c r="L70" t="str">
        <f t="shared" si="4"/>
        <v>Insert into UFMT_CONDITION (COND_ID, OPERATOR, VALUE1, CONV1, VALUE2, CONV2, COND1, COND2, F_STRCMP, DESCRIPTION) Values ('69', '&amp;', '', '', '',  '', '13', '16', '1', 'POS USD transaction');</v>
      </c>
      <c r="M70" t="str">
        <f t="shared" si="5"/>
        <v>Update UFMT_CONDITION set (OPERATOR, VALUE1, CONV1, VALUE2, CONV2, COND1, COND2, F_STRCMP, DESCRIPTION) = ( Select '&amp;', '', '', '',  '', '13', '16', '1', 'POS USD transaction' FROM DUAL) where COND_ID = '69';</v>
      </c>
    </row>
    <row r="71" spans="1:13" x14ac:dyDescent="0.35">
      <c r="A71">
        <v>70</v>
      </c>
      <c r="B71" t="s">
        <v>1216</v>
      </c>
      <c r="G71">
        <v>68</v>
      </c>
      <c r="H71">
        <v>69</v>
      </c>
      <c r="I71">
        <v>1</v>
      </c>
      <c r="J71" t="s">
        <v>1279</v>
      </c>
      <c r="L71" t="str">
        <f t="shared" si="4"/>
        <v>Insert into UFMT_CONDITION (COND_ID, OPERATOR, VALUE1, CONV1, VALUE2, CONV2, COND1, COND2, F_STRCMP, DESCRIPTION) Values ('70', '&amp;', '', '', '',  '', '68', '69', '1', 'POS USD transaction, CAM card');</v>
      </c>
      <c r="M71" t="str">
        <f t="shared" si="5"/>
        <v>Update UFMT_CONDITION set (OPERATOR, VALUE1, CONV1, VALUE2, CONV2, COND1, COND2, F_STRCMP, DESCRIPTION) = ( Select '&amp;', '', '', '',  '', '68', '69', '1', 'POS USD transaction, CAM card' FROM DUAL) where COND_ID = '70';</v>
      </c>
    </row>
    <row r="72" spans="1:13" x14ac:dyDescent="0.35">
      <c r="A72">
        <v>71</v>
      </c>
      <c r="B72" t="s">
        <v>1210</v>
      </c>
      <c r="C72">
        <v>363</v>
      </c>
      <c r="E72">
        <v>278</v>
      </c>
      <c r="I72">
        <v>1</v>
      </c>
      <c r="J72" t="s">
        <v>1280</v>
      </c>
      <c r="L72" t="str">
        <f t="shared" si="4"/>
        <v>Insert into UFMT_CONDITION (COND_ID, OPERATOR, VALUE1, CONV1, VALUE2, CONV2, COND1, COND2, F_STRCMP, DESCRIPTION) Values ('71', '=', '363', '', '278',  '', '', '', '1', 'Trans_type is 775');</v>
      </c>
      <c r="M72" t="str">
        <f t="shared" si="5"/>
        <v>Update UFMT_CONDITION set (OPERATOR, VALUE1, CONV1, VALUE2, CONV2, COND1, COND2, F_STRCMP, DESCRIPTION) = ( Select '=', '363', '', '278',  '', '', '', '1', 'Trans_type is 775' FROM DUAL) where COND_ID = '71';</v>
      </c>
    </row>
    <row r="73" spans="1:13" x14ac:dyDescent="0.35">
      <c r="A73">
        <v>72</v>
      </c>
      <c r="B73" s="2" t="s">
        <v>1210</v>
      </c>
      <c r="C73">
        <v>287</v>
      </c>
      <c r="E73">
        <v>288</v>
      </c>
      <c r="I73">
        <v>1</v>
      </c>
      <c r="J73" s="2" t="s">
        <v>1281</v>
      </c>
      <c r="K73" s="2"/>
      <c r="L73" t="str">
        <f t="shared" si="4"/>
        <v>Insert into UFMT_CONDITION (COND_ID, OPERATOR, VALUE1, CONV1, VALUE2, CONV2, COND1, COND2, F_STRCMP, DESCRIPTION) Values ('72', '=', '287', '', '288',  '', '', '', '1', 'US-ON-VSMS trans');</v>
      </c>
      <c r="M73" t="str">
        <f t="shared" si="5"/>
        <v>Update UFMT_CONDITION set (OPERATOR, VALUE1, CONV1, VALUE2, CONV2, COND1, COND2, F_STRCMP, DESCRIPTION) = ( Select '=', '287', '', '288',  '', '', '', '1', 'US-ON-VSMS trans' FROM DUAL) where COND_ID = '72';</v>
      </c>
    </row>
    <row r="74" spans="1:13" x14ac:dyDescent="0.35">
      <c r="A74">
        <v>73</v>
      </c>
      <c r="B74" s="2" t="s">
        <v>1210</v>
      </c>
      <c r="C74">
        <v>287</v>
      </c>
      <c r="E74">
        <v>296</v>
      </c>
      <c r="I74">
        <v>1</v>
      </c>
      <c r="J74" s="2" t="s">
        <v>1282</v>
      </c>
      <c r="K74" s="2"/>
      <c r="L74" t="str">
        <f t="shared" si="4"/>
        <v>Insert into UFMT_CONDITION (COND_ID, OPERATOR, VALUE1, CONV1, VALUE2, CONV2, COND1, COND2, F_STRCMP, DESCRIPTION) Values ('73', '=', '287', '', '296',  '', '', '', '1', 'US-ON-VISA trans');</v>
      </c>
      <c r="M74" t="str">
        <f t="shared" si="5"/>
        <v>Update UFMT_CONDITION set (OPERATOR, VALUE1, CONV1, VALUE2, CONV2, COND1, COND2, F_STRCMP, DESCRIPTION) = ( Select '=', '287', '', '296',  '', '', '', '1', 'US-ON-VISA trans' FROM DUAL) where COND_ID = '73';</v>
      </c>
    </row>
    <row r="75" spans="1:13" x14ac:dyDescent="0.35">
      <c r="A75">
        <v>74</v>
      </c>
      <c r="B75" s="2" t="s">
        <v>1283</v>
      </c>
      <c r="G75">
        <v>72</v>
      </c>
      <c r="H75">
        <v>73</v>
      </c>
      <c r="I75">
        <v>1</v>
      </c>
      <c r="J75" s="2" t="s">
        <v>1284</v>
      </c>
      <c r="K75" s="2"/>
      <c r="L75" t="str">
        <f t="shared" si="4"/>
        <v>Insert into UFMT_CONDITION (COND_ID, OPERATOR, VALUE1, CONV1, VALUE2, CONV2, COND1, COND2, F_STRCMP, DESCRIPTION) Values ('74', '|', '', '', '',  '', '72', '73', '1', 'US-ON-VISA/VSMS trans');</v>
      </c>
      <c r="M75" t="str">
        <f t="shared" si="5"/>
        <v>Update UFMT_CONDITION set (OPERATOR, VALUE1, CONV1, VALUE2, CONV2, COND1, COND2, F_STRCMP, DESCRIPTION) = ( Select '|', '', '', '',  '', '72', '73', '1', 'US-ON-VISA/VSMS trans' FROM DUAL) where COND_ID = '74';</v>
      </c>
    </row>
    <row r="76" spans="1:13" x14ac:dyDescent="0.35">
      <c r="A76">
        <v>75</v>
      </c>
      <c r="B76" s="2" t="s">
        <v>1210</v>
      </c>
      <c r="C76">
        <v>299</v>
      </c>
      <c r="E76">
        <v>302</v>
      </c>
      <c r="I76">
        <v>1</v>
      </c>
      <c r="J76" s="2" t="s">
        <v>1285</v>
      </c>
      <c r="K76" s="2"/>
      <c r="L76" t="str">
        <f t="shared" si="4"/>
        <v>Insert into UFMT_CONDITION (COND_ID, OPERATOR, VALUE1, CONV1, VALUE2, CONV2, COND1, COND2, F_STRCMP, DESCRIPTION) Values ('75', '=', '299', '', '302',  '', '', '', '1', 'Amt tp is Ledger Balance');</v>
      </c>
      <c r="M76" t="str">
        <f t="shared" si="5"/>
        <v>Update UFMT_CONDITION set (OPERATOR, VALUE1, CONV1, VALUE2, CONV2, COND1, COND2, F_STRCMP, DESCRIPTION) = ( Select '=', '299', '', '302',  '', '', '', '1', 'Amt tp is Ledger Balance' FROM DUAL) where COND_ID = '75';</v>
      </c>
    </row>
    <row r="77" spans="1:13" x14ac:dyDescent="0.35">
      <c r="A77">
        <v>76</v>
      </c>
      <c r="B77" s="2" t="s">
        <v>1210</v>
      </c>
      <c r="C77">
        <v>299</v>
      </c>
      <c r="E77">
        <v>303</v>
      </c>
      <c r="I77">
        <v>1</v>
      </c>
      <c r="J77" s="2" t="s">
        <v>1286</v>
      </c>
      <c r="K77" s="2"/>
      <c r="L77" t="str">
        <f t="shared" si="4"/>
        <v>Insert into UFMT_CONDITION (COND_ID, OPERATOR, VALUE1, CONV1, VALUE2, CONV2, COND1, COND2, F_STRCMP, DESCRIPTION) Values ('76', '=', '299', '', '303',  '', '', '', '1', 'Amt tp is Avail Balance');</v>
      </c>
      <c r="M77" t="str">
        <f t="shared" si="5"/>
        <v>Update UFMT_CONDITION set (OPERATOR, VALUE1, CONV1, VALUE2, CONV2, COND1, COND2, F_STRCMP, DESCRIPTION) = ( Select '=', '299', '', '303',  '', '', '', '1', 'Amt tp is Avail Balance' FROM DUAL) where COND_ID = '76';</v>
      </c>
    </row>
    <row r="78" spans="1:13" x14ac:dyDescent="0.35">
      <c r="A78">
        <v>77</v>
      </c>
      <c r="B78" s="2" t="s">
        <v>1213</v>
      </c>
      <c r="C78">
        <v>40</v>
      </c>
      <c r="E78">
        <v>1</v>
      </c>
      <c r="I78">
        <v>1</v>
      </c>
      <c r="J78" s="2" t="s">
        <v>1287</v>
      </c>
      <c r="K78" s="2"/>
      <c r="L78" t="str">
        <f t="shared" si="4"/>
        <v>Insert into UFMT_CONDITION (COND_ID, OPERATOR, VALUE1, CONV1, VALUE2, CONV2, COND1, COND2, F_STRCMP, DESCRIPTION) Values ('77', '!=', '40', '', '1',  '', '', '', '1', 'Utrnno is not empty');</v>
      </c>
      <c r="M78" t="str">
        <f t="shared" si="5"/>
        <v>Update UFMT_CONDITION set (OPERATOR, VALUE1, CONV1, VALUE2, CONV2, COND1, COND2, F_STRCMP, DESCRIPTION) = ( Select '!=', '40', '', '1',  '', '', '', '1', 'Utrnno is not empty' FROM DUAL) where COND_ID = '77';</v>
      </c>
    </row>
    <row r="79" spans="1:13" x14ac:dyDescent="0.35">
      <c r="A79">
        <v>78</v>
      </c>
      <c r="B79" s="2" t="s">
        <v>1210</v>
      </c>
      <c r="C79">
        <v>46</v>
      </c>
      <c r="E79">
        <v>312</v>
      </c>
      <c r="I79">
        <v>1</v>
      </c>
      <c r="J79" s="2" t="s">
        <v>1288</v>
      </c>
      <c r="K79" s="2"/>
      <c r="L79" t="str">
        <f t="shared" si="4"/>
        <v>Insert into UFMT_CONDITION (COND_ID, OPERATOR, VALUE1, CONV1, VALUE2, CONV2, COND1, COND2, F_STRCMP, DESCRIPTION) Values ('78', '=', '46', '', '312',  '', '', '', '1', 'Xlink key change ');</v>
      </c>
      <c r="M79" t="str">
        <f t="shared" si="5"/>
        <v>Update UFMT_CONDITION set (OPERATOR, VALUE1, CONV1, VALUE2, CONV2, COND1, COND2, F_STRCMP, DESCRIPTION) = ( Select '=', '46', '', '312',  '', '', '', '1', 'Xlink key change ' FROM DUAL) where COND_ID = '78';</v>
      </c>
    </row>
    <row r="80" spans="1:13" x14ac:dyDescent="0.35">
      <c r="A80">
        <v>79</v>
      </c>
      <c r="B80" s="2" t="s">
        <v>1213</v>
      </c>
      <c r="C80">
        <v>324</v>
      </c>
      <c r="E80">
        <v>186</v>
      </c>
      <c r="I80">
        <v>1</v>
      </c>
      <c r="J80" s="2" t="s">
        <v>1289</v>
      </c>
      <c r="K80" s="2"/>
      <c r="L80" t="str">
        <f t="shared" si="4"/>
        <v>Insert into UFMT_CONDITION (COND_ID, OPERATOR, VALUE1, CONV1, VALUE2, CONV2, COND1, COND2, F_STRCMP, DESCRIPTION) Values ('79', '!=', '324', '', '186',  '', '', '', '1', 'Is Partial Reversal');</v>
      </c>
      <c r="M80" t="str">
        <f t="shared" si="5"/>
        <v>Update UFMT_CONDITION set (OPERATOR, VALUE1, CONV1, VALUE2, CONV2, COND1, COND2, F_STRCMP, DESCRIPTION) = ( Select '!=', '324', '', '186',  '', '', '', '1', 'Is Partial Reversal' FROM DUAL) where COND_ID = '79';</v>
      </c>
    </row>
    <row r="81" spans="1:13" x14ac:dyDescent="0.35">
      <c r="A81">
        <v>80</v>
      </c>
      <c r="B81" s="2" t="s">
        <v>1216</v>
      </c>
      <c r="G81">
        <v>79</v>
      </c>
      <c r="H81">
        <v>74</v>
      </c>
      <c r="I81">
        <v>1</v>
      </c>
      <c r="J81" s="2" t="s">
        <v>1290</v>
      </c>
      <c r="K81" s="2"/>
      <c r="L81" t="str">
        <f t="shared" si="4"/>
        <v>Insert into UFMT_CONDITION (COND_ID, OPERATOR, VALUE1, CONV1, VALUE2, CONV2, COND1, COND2, F_STRCMP, DESCRIPTION) Values ('80', '&amp;', '', '', '',  '', '79', '74', '1', 'USONVISA/VSMS Partial Reversal');</v>
      </c>
      <c r="M81" t="str">
        <f t="shared" si="5"/>
        <v>Update UFMT_CONDITION set (OPERATOR, VALUE1, CONV1, VALUE2, CONV2, COND1, COND2, F_STRCMP, DESCRIPTION) = ( Select '&amp;', '', '', '',  '', '79', '74', '1', 'USONVISA/VSMS Partial Reversal' FROM DUAL) where COND_ID = '80';</v>
      </c>
    </row>
    <row r="82" spans="1:13" x14ac:dyDescent="0.35">
      <c r="A82">
        <v>81</v>
      </c>
      <c r="B82" s="2" t="s">
        <v>1213</v>
      </c>
      <c r="C82">
        <v>324</v>
      </c>
      <c r="E82">
        <v>186</v>
      </c>
      <c r="I82">
        <v>1</v>
      </c>
      <c r="J82" s="2" t="s">
        <v>1291</v>
      </c>
      <c r="K82" s="2"/>
      <c r="L82" t="str">
        <f t="shared" si="4"/>
        <v>Insert into UFMT_CONDITION (COND_ID, OPERATOR, VALUE1, CONV1, VALUE2, CONV2, COND1, COND2, F_STRCMP, DESCRIPTION) Values ('81', '!=', '324', '', '186',  '', '', '', '1', 'Is Incremental');</v>
      </c>
      <c r="M82" t="str">
        <f t="shared" si="5"/>
        <v>Update UFMT_CONDITION set (OPERATOR, VALUE1, CONV1, VALUE2, CONV2, COND1, COND2, F_STRCMP, DESCRIPTION) = ( Select '!=', '324', '', '186',  '', '', '', '1', 'Is Incremental' FROM DUAL) where COND_ID = '81';</v>
      </c>
    </row>
    <row r="83" spans="1:13" x14ac:dyDescent="0.35">
      <c r="A83" s="2">
        <v>82</v>
      </c>
      <c r="B83" s="2" t="s">
        <v>1216</v>
      </c>
      <c r="G83">
        <v>81</v>
      </c>
      <c r="H83">
        <v>74</v>
      </c>
      <c r="I83">
        <v>1</v>
      </c>
      <c r="J83" s="2" t="s">
        <v>1292</v>
      </c>
      <c r="K83" s="2"/>
      <c r="L83" t="str">
        <f t="shared" si="4"/>
        <v>Insert into UFMT_CONDITION (COND_ID, OPERATOR, VALUE1, CONV1, VALUE2, CONV2, COND1, COND2, F_STRCMP, DESCRIPTION) Values ('82', '&amp;', '', '', '',  '', '81', '74', '1', 'USONVISA/VSMS Incremental');</v>
      </c>
      <c r="M83" t="str">
        <f t="shared" si="5"/>
        <v>Update UFMT_CONDITION set (OPERATOR, VALUE1, CONV1, VALUE2, CONV2, COND1, COND2, F_STRCMP, DESCRIPTION) = ( Select '&amp;', '', '', '',  '', '81', '74', '1', 'USONVISA/VSMS Incremental' FROM DUAL) where COND_ID = '82';</v>
      </c>
    </row>
    <row r="84" spans="1:13" x14ac:dyDescent="0.35">
      <c r="A84" s="2">
        <v>83</v>
      </c>
      <c r="B84" s="2" t="s">
        <v>1283</v>
      </c>
      <c r="G84" s="2">
        <v>80</v>
      </c>
      <c r="H84">
        <v>82</v>
      </c>
      <c r="I84">
        <v>1</v>
      </c>
      <c r="J84" s="2" t="s">
        <v>1293</v>
      </c>
      <c r="K84" s="2"/>
      <c r="L84" t="str">
        <f t="shared" si="4"/>
        <v>Insert into UFMT_CONDITION (COND_ID, OPERATOR, VALUE1, CONV1, VALUE2, CONV2, COND1, COND2, F_STRCMP, DESCRIPTION) Values ('83', '|', '', '', '',  '', '80', '82', '1', 'For sending special iBSM prcode 99');</v>
      </c>
      <c r="M84" t="str">
        <f t="shared" si="5"/>
        <v>Update UFMT_CONDITION set (OPERATOR, VALUE1, CONV1, VALUE2, CONV2, COND1, COND2, F_STRCMP, DESCRIPTION) = ( Select '|', '', '', '',  '', '80', '82', '1', 'For sending special iBSM prcode 99' FROM DUAL) where COND_ID = '83';</v>
      </c>
    </row>
    <row r="85" spans="1:13" x14ac:dyDescent="0.35">
      <c r="A85" s="2">
        <v>84</v>
      </c>
      <c r="B85" s="2" t="s">
        <v>1210</v>
      </c>
      <c r="C85">
        <v>363</v>
      </c>
      <c r="E85">
        <v>331</v>
      </c>
      <c r="G85" s="2"/>
      <c r="H85" s="2"/>
      <c r="I85">
        <v>1</v>
      </c>
      <c r="J85" s="2" t="s">
        <v>1294</v>
      </c>
      <c r="K85" s="2"/>
      <c r="L85" t="str">
        <f t="shared" si="4"/>
        <v>Insert into UFMT_CONDITION (COND_ID, OPERATOR, VALUE1, CONV1, VALUE2, CONV2, COND1, COND2, F_STRCMP, DESCRIPTION) Values ('84', '=', '363', '', '331',  '', '', '', '1', 'Trans_type is 783');</v>
      </c>
      <c r="M85" t="str">
        <f t="shared" si="5"/>
        <v>Update UFMT_CONDITION set (OPERATOR, VALUE1, CONV1, VALUE2, CONV2, COND1, COND2, F_STRCMP, DESCRIPTION) = ( Select '=', '363', '', '331',  '', '', '', '1', 'Trans_type is 783' FROM DUAL) where COND_ID = '84';</v>
      </c>
    </row>
    <row r="86" spans="1:13" x14ac:dyDescent="0.35">
      <c r="A86" s="2">
        <v>85</v>
      </c>
      <c r="B86" s="2" t="s">
        <v>1216</v>
      </c>
      <c r="E86" s="2"/>
      <c r="G86">
        <v>73</v>
      </c>
      <c r="H86">
        <v>43</v>
      </c>
      <c r="I86">
        <v>1</v>
      </c>
      <c r="J86" s="2" t="s">
        <v>1295</v>
      </c>
      <c r="K86" s="2"/>
      <c r="L86" t="str">
        <f t="shared" si="4"/>
        <v>Insert into UFMT_CONDITION (COND_ID, OPERATOR, VALUE1, CONV1, VALUE2, CONV2, COND1, COND2, F_STRCMP, DESCRIPTION) Values ('85', '&amp;', '', '', '',  '', '73', '43', '1', 'Visa direct recipent trx');</v>
      </c>
      <c r="M86" t="str">
        <f t="shared" si="5"/>
        <v>Update UFMT_CONDITION set (OPERATOR, VALUE1, CONV1, VALUE2, CONV2, COND1, COND2, F_STRCMP, DESCRIPTION) = ( Select '&amp;', '', '', '',  '', '73', '43', '1', 'Visa direct recipent trx' FROM DUAL) where COND_ID = '85';</v>
      </c>
    </row>
    <row r="87" spans="1:13" x14ac:dyDescent="0.35">
      <c r="A87" s="2">
        <v>86</v>
      </c>
      <c r="B87" s="2" t="s">
        <v>1210</v>
      </c>
      <c r="C87">
        <v>332</v>
      </c>
      <c r="E87">
        <v>1</v>
      </c>
      <c r="G87" s="2"/>
      <c r="H87" s="2"/>
      <c r="I87">
        <v>1</v>
      </c>
      <c r="J87" s="2" t="s">
        <v>1296</v>
      </c>
      <c r="K87" s="2"/>
      <c r="L87" t="str">
        <f t="shared" si="4"/>
        <v>Insert into UFMT_CONDITION (COND_ID, OPERATOR, VALUE1, CONV1, VALUE2, CONV2, COND1, COND2, F_STRCMP, DESCRIPTION) Values ('86', '=', '332', '', '1',  '', '', '', '1', 'SVT_ACCT2_OPEN is empty');</v>
      </c>
      <c r="M87" t="str">
        <f t="shared" si="5"/>
        <v>Update UFMT_CONDITION set (OPERATOR, VALUE1, CONV1, VALUE2, CONV2, COND1, COND2, F_STRCMP, DESCRIPTION) = ( Select '=', '332', '', '1',  '', '', '', '1', 'SVT_ACCT2_OPEN is empty' FROM DUAL) where COND_ID = '86';</v>
      </c>
    </row>
    <row r="88" spans="1:13" x14ac:dyDescent="0.35">
      <c r="A88" s="2">
        <v>87</v>
      </c>
      <c r="B88" s="2" t="s">
        <v>1216</v>
      </c>
      <c r="C88" s="2"/>
      <c r="G88">
        <v>84</v>
      </c>
      <c r="H88">
        <v>86</v>
      </c>
      <c r="I88">
        <v>1</v>
      </c>
      <c r="J88" s="2" t="s">
        <v>1297</v>
      </c>
      <c r="K88" s="2"/>
      <c r="L88" t="str">
        <f t="shared" si="4"/>
        <v>Insert into UFMT_CONDITION (COND_ID, OPERATOR, VALUE1, CONV1, VALUE2, CONV2, COND1, COND2, F_STRCMP, DESCRIPTION) Values ('87', '&amp;', '', '', '',  '', '84', '86', '1', 'TT 783 does not have ACCT2_OPEN');</v>
      </c>
      <c r="M88" t="str">
        <f t="shared" si="5"/>
        <v>Update UFMT_CONDITION set (OPERATOR, VALUE1, CONV1, VALUE2, CONV2, COND1, COND2, F_STRCMP, DESCRIPTION) = ( Select '&amp;', '', '', '',  '', '84', '86', '1', 'TT 783 does not have ACCT2_OPEN' FROM DUAL) where COND_ID = '87';</v>
      </c>
    </row>
    <row r="89" spans="1:13" x14ac:dyDescent="0.35">
      <c r="A89" s="2">
        <v>88</v>
      </c>
      <c r="B89" s="2" t="s">
        <v>1210</v>
      </c>
      <c r="C89">
        <v>363</v>
      </c>
      <c r="D89">
        <v>153</v>
      </c>
      <c r="E89">
        <v>173</v>
      </c>
      <c r="G89" s="2"/>
      <c r="H89" s="2"/>
      <c r="I89">
        <v>1</v>
      </c>
      <c r="J89" s="2" t="s">
        <v>1298</v>
      </c>
      <c r="K89" s="2"/>
      <c r="L89" t="str">
        <f t="shared" si="4"/>
        <v>Insert into UFMT_CONDITION (COND_ID, OPERATOR, VALUE1, CONV1, VALUE2, CONV2, COND1, COND2, F_STRCMP, DESCRIPTION) Values ('88', '=', '363', '153', '173',  '', '', '', '1', 'iBSM FT trans_types');</v>
      </c>
      <c r="M89" t="str">
        <f t="shared" si="5"/>
        <v>Update UFMT_CONDITION set (OPERATOR, VALUE1, CONV1, VALUE2, CONV2, COND1, COND2, F_STRCMP, DESCRIPTION) = ( Select '=', '363', '153', '173',  '', '', '', '1', 'iBSM FT trans_types' FROM DUAL) where COND_ID = '88';</v>
      </c>
    </row>
    <row r="90" spans="1:13" x14ac:dyDescent="0.35">
      <c r="A90" s="2">
        <v>89</v>
      </c>
      <c r="B90" s="2" t="s">
        <v>1210</v>
      </c>
      <c r="C90">
        <v>363</v>
      </c>
      <c r="D90" s="2"/>
      <c r="E90">
        <v>347</v>
      </c>
      <c r="I90">
        <v>1</v>
      </c>
      <c r="J90" s="2" t="s">
        <v>1299</v>
      </c>
      <c r="L90" t="str">
        <f t="shared" si="4"/>
        <v>Insert into UFMT_CONDITION (COND_ID, OPERATOR, VALUE1, CONV1, VALUE2, CONV2, COND1, COND2, F_STRCMP, DESCRIPTION) Values ('89', '=', '363', '', '347',  '', '', '', '1', 'Trans_type is 749');</v>
      </c>
      <c r="M90" t="str">
        <f t="shared" si="5"/>
        <v>Update UFMT_CONDITION set (OPERATOR, VALUE1, CONV1, VALUE2, CONV2, COND1, COND2, F_STRCMP, DESCRIPTION) = ( Select '=', '363', '', '347',  '', '', '', '1', 'Trans_type is 749' FROM DUAL) where COND_ID = '89';</v>
      </c>
    </row>
    <row r="91" spans="1:13" x14ac:dyDescent="0.35">
      <c r="A91" s="2">
        <v>90</v>
      </c>
      <c r="B91" s="2" t="s">
        <v>1210</v>
      </c>
      <c r="C91">
        <v>363</v>
      </c>
      <c r="E91" s="2">
        <v>348</v>
      </c>
      <c r="I91">
        <v>1</v>
      </c>
      <c r="J91" s="2" t="s">
        <v>1300</v>
      </c>
      <c r="K91" s="2"/>
      <c r="L91" t="str">
        <f t="shared" si="4"/>
        <v>Insert into UFMT_CONDITION (COND_ID, OPERATOR, VALUE1, CONV1, VALUE2, CONV2, COND1, COND2, F_STRCMP, DESCRIPTION) Values ('90', '=', '363', '', '348',  '', '', '', '1', 'Trans_type is 750');</v>
      </c>
      <c r="M91" t="str">
        <f t="shared" si="5"/>
        <v>Update UFMT_CONDITION set (OPERATOR, VALUE1, CONV1, VALUE2, CONV2, COND1, COND2, F_STRCMP, DESCRIPTION) = ( Select '=', '363', '', '348',  '', '', '', '1', 'Trans_type is 750' FROM DUAL) where COND_ID = '90';</v>
      </c>
    </row>
    <row r="92" spans="1:13" x14ac:dyDescent="0.35">
      <c r="A92" s="2">
        <v>91</v>
      </c>
      <c r="B92" s="2" t="s">
        <v>1283</v>
      </c>
      <c r="E92" s="2"/>
      <c r="G92">
        <v>89</v>
      </c>
      <c r="H92">
        <v>90</v>
      </c>
      <c r="I92">
        <v>1</v>
      </c>
      <c r="J92" s="2" t="s">
        <v>1301</v>
      </c>
      <c r="K92" s="2"/>
      <c r="L92" t="str">
        <f t="shared" si="4"/>
        <v>Insert into UFMT_CONDITION (COND_ID, OPERATOR, VALUE1, CONV1, VALUE2, CONV2, COND1, COND2, F_STRCMP, DESCRIPTION) Values ('91', '|', '', '', '',  '', '89', '90', '1', 'Trans_type is 749 or 750');</v>
      </c>
      <c r="M92" t="str">
        <f t="shared" si="5"/>
        <v>Update UFMT_CONDITION set (OPERATOR, VALUE1, CONV1, VALUE2, CONV2, COND1, COND2, F_STRCMP, DESCRIPTION) = ( Select '|', '', '', '',  '', '89', '90', '1', 'Trans_type is 749 or 750' FROM DUAL) where COND_ID = '91';</v>
      </c>
    </row>
    <row r="93" spans="1:13" x14ac:dyDescent="0.35">
      <c r="A93" s="2">
        <v>92</v>
      </c>
      <c r="B93" s="2" t="s">
        <v>1210</v>
      </c>
      <c r="C93">
        <v>351</v>
      </c>
      <c r="E93">
        <v>356</v>
      </c>
      <c r="G93" s="2"/>
      <c r="H93" s="2"/>
      <c r="I93">
        <v>1</v>
      </c>
      <c r="J93" s="2" t="s">
        <v>1302</v>
      </c>
      <c r="K93" s="2"/>
      <c r="L93" t="str">
        <f t="shared" si="4"/>
        <v>Insert into UFMT_CONDITION (COND_ID, OPERATOR, VALUE1, CONV1, VALUE2, CONV2, COND1, COND2, F_STRCMP, DESCRIPTION) Values ('92', '=', '351', '', '356',  '', '', '', '1', 'CMS-TRX Teller channel');</v>
      </c>
      <c r="M93" t="str">
        <f t="shared" si="5"/>
        <v>Update UFMT_CONDITION set (OPERATOR, VALUE1, CONV1, VALUE2, CONV2, COND1, COND2, F_STRCMP, DESCRIPTION) = ( Select '=', '351', '', '356',  '', '', '', '1', 'CMS-TRX Teller channel' FROM DUAL) where COND_ID = '92';</v>
      </c>
    </row>
    <row r="94" spans="1:13" x14ac:dyDescent="0.35">
      <c r="A94" s="2">
        <v>93</v>
      </c>
      <c r="B94" s="2" t="s">
        <v>1210</v>
      </c>
      <c r="C94" s="2">
        <v>269</v>
      </c>
      <c r="E94" s="2">
        <v>361</v>
      </c>
      <c r="I94">
        <v>1</v>
      </c>
      <c r="J94" s="2" t="s">
        <v>1303</v>
      </c>
      <c r="K94" s="2"/>
      <c r="L94" t="str">
        <f t="shared" si="4"/>
        <v>Insert into UFMT_CONDITION (COND_ID, OPERATOR, VALUE1, CONV1, VALUE2, CONV2, COND1, COND2, F_STRCMP, DESCRIPTION) Values ('93', '=', '269', '', '361',  '', '', '', '1', 'Bank ID 1 is SV');</v>
      </c>
      <c r="M94" t="str">
        <f t="shared" si="5"/>
        <v>Update UFMT_CONDITION set (OPERATOR, VALUE1, CONV1, VALUE2, CONV2, COND1, COND2, F_STRCMP, DESCRIPTION) = ( Select '=', '269', '', '361',  '', '', '', '1', 'Bank ID 1 is SV' FROM DUAL) where COND_ID = '93';</v>
      </c>
    </row>
    <row r="95" spans="1:13" x14ac:dyDescent="0.35">
      <c r="A95" s="2">
        <v>94</v>
      </c>
      <c r="B95" s="2" t="s">
        <v>1210</v>
      </c>
      <c r="C95" s="2">
        <v>224</v>
      </c>
      <c r="E95" s="2">
        <v>361</v>
      </c>
      <c r="I95">
        <v>1</v>
      </c>
      <c r="J95" s="2" t="s">
        <v>1304</v>
      </c>
      <c r="K95" s="2"/>
      <c r="L95" t="str">
        <f t="shared" si="4"/>
        <v>Insert into UFMT_CONDITION (COND_ID, OPERATOR, VALUE1, CONV1, VALUE2, CONV2, COND1, COND2, F_STRCMP, DESCRIPTION) Values ('94', '=', '224', '', '361',  '', '', '', '1', 'Bank ID 2 is SV');</v>
      </c>
      <c r="M95" t="str">
        <f t="shared" si="5"/>
        <v>Update UFMT_CONDITION set (OPERATOR, VALUE1, CONV1, VALUE2, CONV2, COND1, COND2, F_STRCMP, DESCRIPTION) = ( Select '=', '224', '', '361',  '', '', '', '1', 'Bank ID 2 is SV' FROM DUAL) where COND_ID = '94';</v>
      </c>
    </row>
    <row r="96" spans="1:13" x14ac:dyDescent="0.35">
      <c r="A96" s="2">
        <v>95</v>
      </c>
      <c r="B96" s="2" t="s">
        <v>1210</v>
      </c>
      <c r="C96" s="2">
        <v>363</v>
      </c>
      <c r="E96" s="2">
        <v>169</v>
      </c>
      <c r="I96">
        <v>1</v>
      </c>
      <c r="J96" s="2" t="s">
        <v>1305</v>
      </c>
      <c r="K96" s="2"/>
      <c r="L96" t="str">
        <f t="shared" si="4"/>
        <v>Insert into UFMT_CONDITION (COND_ID, OPERATOR, VALUE1, CONV1, VALUE2, CONV2, COND1, COND2, F_STRCMP, DESCRIPTION) Values ('95', '=', '363', '', '169',  '', '', '', '1', 'Trans_type is 618');</v>
      </c>
      <c r="M96" t="str">
        <f t="shared" si="5"/>
        <v>Update UFMT_CONDITION set (OPERATOR, VALUE1, CONV1, VALUE2, CONV2, COND1, COND2, F_STRCMP, DESCRIPTION) = ( Select '=', '363', '', '169',  '', '', '', '1', 'Trans_type is 618' FROM DUAL) where COND_ID = '95';</v>
      </c>
    </row>
  </sheetData>
  <autoFilter ref="A3:N96"/>
  <sortState ref="A4:J73">
    <sortCondition ref="A4:A73"/>
  </sortState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C1" workbookViewId="0">
      <pane ySplit="3" topLeftCell="A4" activePane="bottomLeft" state="frozen"/>
      <selection pane="bottomLeft" activeCell="L50" sqref="L50"/>
    </sheetView>
  </sheetViews>
  <sheetFormatPr defaultRowHeight="14.5" x14ac:dyDescent="0.35"/>
  <cols>
    <col min="1" max="1" width="8.54296875" style="3" bestFit="1" customWidth="1"/>
    <col min="2" max="2" width="13.453125" style="3" bestFit="1" customWidth="1"/>
    <col min="3" max="3" width="8" style="3" bestFit="1" customWidth="1"/>
    <col min="4" max="4" width="11.1796875" style="3" bestFit="1" customWidth="1"/>
    <col min="5" max="5" width="11" style="3" bestFit="1" customWidth="1"/>
    <col min="6" max="6" width="9.54296875" style="3" bestFit="1" customWidth="1"/>
    <col min="7" max="7" width="6" style="3" bestFit="1" customWidth="1"/>
    <col min="8" max="8" width="16.54296875" style="3" bestFit="1" customWidth="1"/>
    <col min="9" max="9" width="16.54296875" style="3" customWidth="1"/>
    <col min="10" max="10" width="16.1796875" style="3" bestFit="1" customWidth="1"/>
    <col min="11" max="11" width="18.453125" style="3" bestFit="1" customWidth="1"/>
    <col min="12" max="12" width="16.453125" style="3" bestFit="1" customWidth="1"/>
    <col min="13" max="13" width="10.7265625" style="3" customWidth="1"/>
    <col min="14" max="14" width="5.7265625" style="3" customWidth="1"/>
    <col min="15" max="15" width="4.54296875" style="3" customWidth="1"/>
  </cols>
  <sheetData>
    <row r="1" spans="1:16" x14ac:dyDescent="0.35">
      <c r="A1" t="s">
        <v>1306</v>
      </c>
      <c r="C1">
        <f>MAX(A:A)+1</f>
        <v>47</v>
      </c>
    </row>
    <row r="3" spans="1:16" s="1" customFormat="1" x14ac:dyDescent="0.35">
      <c r="A3" s="1" t="s">
        <v>1307</v>
      </c>
      <c r="B3" s="1" t="s">
        <v>1308</v>
      </c>
      <c r="C3" s="1" t="s">
        <v>1309</v>
      </c>
      <c r="D3" s="1" t="s">
        <v>1310</v>
      </c>
      <c r="E3" s="1" t="s">
        <v>1311</v>
      </c>
      <c r="F3" s="1" t="s">
        <v>1312</v>
      </c>
      <c r="G3" s="1" t="s">
        <v>1313</v>
      </c>
      <c r="H3" s="1" t="s">
        <v>5</v>
      </c>
      <c r="J3" s="1" t="s">
        <v>1314</v>
      </c>
      <c r="K3" s="1" t="s">
        <v>1315</v>
      </c>
      <c r="L3" s="1" t="s">
        <v>1316</v>
      </c>
      <c r="N3" s="1" t="s">
        <v>8</v>
      </c>
      <c r="O3" s="1" t="s">
        <v>9</v>
      </c>
      <c r="P3" s="1" t="s">
        <v>1317</v>
      </c>
    </row>
    <row r="4" spans="1:16" x14ac:dyDescent="0.35">
      <c r="A4">
        <v>1</v>
      </c>
      <c r="B4">
        <v>1</v>
      </c>
      <c r="C4">
        <v>19</v>
      </c>
      <c r="D4">
        <v>0</v>
      </c>
      <c r="E4">
        <v>0</v>
      </c>
      <c r="F4" s="2"/>
      <c r="G4" s="2"/>
      <c r="H4" s="2" t="s">
        <v>1318</v>
      </c>
      <c r="I4" s="2"/>
      <c r="J4" t="str">
        <f>VLOOKUP(D4,Dictionary!$M$2:$N$5,2,FALSE)</f>
        <v xml:space="preserve">FLD_DATA_ASCII </v>
      </c>
      <c r="K4" t="str">
        <f>VLOOKUP(B4,Dictionary!$J$2:$K$11,2,FALSE)</f>
        <v xml:space="preserve">FLD_LENGTH_LLA </v>
      </c>
      <c r="L4" t="str">
        <f>VLOOKUP(E4,Dictionary!$J$2:$K$11,2,FALSE)</f>
        <v xml:space="preserve">FLD_LENGTH_NO </v>
      </c>
      <c r="N4" t="str">
        <f t="shared" ref="N4:N48" si="0">"Insert into UFMT_FIELD_FORMAT (FIELD_ID, LENGTH_TYPE, LENGTH, DATA_TYPE, FIELD_TYPE, PSYMBOL, PSIDE, DESCRIPTION) Values ('"&amp;A4&amp;"', '"&amp;B4&amp;"', '"&amp;C4&amp;"', '"&amp;D4&amp;"', '"&amp;E4&amp;"', '"&amp;F4&amp;"', '"&amp;G4&amp;"', '"&amp;H4&amp;"');"</f>
        <v>Insert into UFMT_FIELD_FORMAT (FIELD_ID, LENGTH_TYPE, LENGTH, DATA_TYPE, FIELD_TYPE, PSYMBOL, PSIDE, DESCRIPTION) Values ('1', '1', '19', '0', '0', '', '', '019 Var LLA');</v>
      </c>
      <c r="O4" t="str">
        <f t="shared" ref="O4:O48" si="1">"Update UFMT_FIELD_FORMAT Set (LENGTH_TYPE, LENGTH, DATA_TYPE, FIELD_TYPE, PSYMBOL, PSIDE, DESCRIPTION) = (Select '"&amp;B4&amp;"', '"&amp;C4&amp;"', '"&amp;D4&amp;"', '"&amp;E4&amp;"', '"&amp;F4&amp;"', '"&amp;G4&amp;"', '"&amp;H4&amp;"' From Dual) Where FIELD_ID = '"&amp;A4&amp;"';"</f>
        <v>Update UFMT_FIELD_FORMAT Set (LENGTH_TYPE, LENGTH, DATA_TYPE, FIELD_TYPE, PSYMBOL, PSIDE, DESCRIPTION) = (Select '1', '19', '0', '0', '', '', '019 Var LLA' From Dual) Where FIELD_ID = '1';</v>
      </c>
    </row>
    <row r="5" spans="1:16" x14ac:dyDescent="0.35">
      <c r="A5">
        <v>2</v>
      </c>
      <c r="B5">
        <v>0</v>
      </c>
      <c r="C5">
        <v>6</v>
      </c>
      <c r="D5">
        <v>0</v>
      </c>
      <c r="E5">
        <v>0</v>
      </c>
      <c r="F5" s="2" t="s">
        <v>254</v>
      </c>
      <c r="G5" s="2" t="s">
        <v>1319</v>
      </c>
      <c r="H5" s="2" t="s">
        <v>1320</v>
      </c>
      <c r="I5" s="2"/>
      <c r="J5" t="str">
        <f>VLOOKUP(D5,Dictionary!$M$2:$N$5,2,FALSE)</f>
        <v xml:space="preserve">FLD_DATA_ASCII </v>
      </c>
      <c r="K5" t="str">
        <f>VLOOKUP(B5,Dictionary!$J$2:$K$11,2,FALSE)</f>
        <v xml:space="preserve">FLD_LENGTH_NO </v>
      </c>
      <c r="L5" t="str">
        <f>VLOOKUP(E5,Dictionary!$J$2:$K$11,2,FALSE)</f>
        <v xml:space="preserve">FLD_LENGTH_NO </v>
      </c>
      <c r="N5" t="str">
        <f t="shared" si="0"/>
        <v>Insert into UFMT_FIELD_FORMAT (FIELD_ID, LENGTH_TYPE, LENGTH, DATA_TYPE, FIELD_TYPE, PSYMBOL, PSIDE, DESCRIPTION) Values ('2', '0', '6', '0', '0', '0', 'L', '006 Fix Padded L0');</v>
      </c>
      <c r="O5" t="str">
        <f t="shared" si="1"/>
        <v>Update UFMT_FIELD_FORMAT Set (LENGTH_TYPE, LENGTH, DATA_TYPE, FIELD_TYPE, PSYMBOL, PSIDE, DESCRIPTION) = (Select '0', '6', '0', '0', '0', 'L', '006 Fix Padded L0' From Dual) Where FIELD_ID = '2';</v>
      </c>
    </row>
    <row r="6" spans="1:16" x14ac:dyDescent="0.35">
      <c r="A6">
        <v>3</v>
      </c>
      <c r="B6">
        <v>0</v>
      </c>
      <c r="C6">
        <v>12</v>
      </c>
      <c r="D6">
        <v>0</v>
      </c>
      <c r="E6">
        <v>0</v>
      </c>
      <c r="F6" s="2" t="s">
        <v>254</v>
      </c>
      <c r="G6" s="2" t="s">
        <v>1319</v>
      </c>
      <c r="H6" s="2" t="s">
        <v>1321</v>
      </c>
      <c r="I6" s="2"/>
      <c r="J6" t="str">
        <f>VLOOKUP(D6,Dictionary!$M$2:$N$5,2,FALSE)</f>
        <v xml:space="preserve">FLD_DATA_ASCII </v>
      </c>
      <c r="K6" t="str">
        <f>VLOOKUP(B6,Dictionary!$J$2:$K$11,2,FALSE)</f>
        <v xml:space="preserve">FLD_LENGTH_NO </v>
      </c>
      <c r="L6" t="str">
        <f>VLOOKUP(E6,Dictionary!$J$2:$K$11,2,FALSE)</f>
        <v xml:space="preserve">FLD_LENGTH_NO </v>
      </c>
      <c r="N6" t="str">
        <f t="shared" si="0"/>
        <v>Insert into UFMT_FIELD_FORMAT (FIELD_ID, LENGTH_TYPE, LENGTH, DATA_TYPE, FIELD_TYPE, PSYMBOL, PSIDE, DESCRIPTION) Values ('3', '0', '12', '0', '0', '0', 'L', '012 Fix Padded L0');</v>
      </c>
      <c r="O6" t="str">
        <f t="shared" si="1"/>
        <v>Update UFMT_FIELD_FORMAT Set (LENGTH_TYPE, LENGTH, DATA_TYPE, FIELD_TYPE, PSYMBOL, PSIDE, DESCRIPTION) = (Select '0', '12', '0', '0', '0', 'L', '012 Fix Padded L0' From Dual) Where FIELD_ID = '3';</v>
      </c>
    </row>
    <row r="7" spans="1:16" x14ac:dyDescent="0.35">
      <c r="A7">
        <v>4</v>
      </c>
      <c r="B7">
        <v>0</v>
      </c>
      <c r="C7">
        <v>8</v>
      </c>
      <c r="D7">
        <v>0</v>
      </c>
      <c r="E7">
        <v>0</v>
      </c>
      <c r="F7" s="2" t="s">
        <v>254</v>
      </c>
      <c r="G7" s="2" t="s">
        <v>1319</v>
      </c>
      <c r="H7" s="2" t="s">
        <v>1322</v>
      </c>
      <c r="I7" s="2"/>
      <c r="J7" t="str">
        <f>VLOOKUP(D7,Dictionary!$M$2:$N$5,2,FALSE)</f>
        <v xml:space="preserve">FLD_DATA_ASCII </v>
      </c>
      <c r="K7" t="str">
        <f>VLOOKUP(B7,Dictionary!$J$2:$K$11,2,FALSE)</f>
        <v xml:space="preserve">FLD_LENGTH_NO </v>
      </c>
      <c r="L7" t="str">
        <f>VLOOKUP(E7,Dictionary!$J$2:$K$11,2,FALSE)</f>
        <v xml:space="preserve">FLD_LENGTH_NO </v>
      </c>
      <c r="N7" t="str">
        <f t="shared" si="0"/>
        <v>Insert into UFMT_FIELD_FORMAT (FIELD_ID, LENGTH_TYPE, LENGTH, DATA_TYPE, FIELD_TYPE, PSYMBOL, PSIDE, DESCRIPTION) Values ('4', '0', '8', '0', '0', '0', 'L', '008 Fix Padded L0');</v>
      </c>
      <c r="O7" t="str">
        <f t="shared" si="1"/>
        <v>Update UFMT_FIELD_FORMAT Set (LENGTH_TYPE, LENGTH, DATA_TYPE, FIELD_TYPE, PSYMBOL, PSIDE, DESCRIPTION) = (Select '0', '8', '0', '0', '0', 'L', '008 Fix Padded L0' From Dual) Where FIELD_ID = '4';</v>
      </c>
    </row>
    <row r="8" spans="1:16" x14ac:dyDescent="0.35">
      <c r="A8">
        <v>5</v>
      </c>
      <c r="B8">
        <v>0</v>
      </c>
      <c r="C8">
        <v>6</v>
      </c>
      <c r="D8">
        <v>0</v>
      </c>
      <c r="E8">
        <v>0</v>
      </c>
      <c r="F8" s="2" t="s">
        <v>254</v>
      </c>
      <c r="G8" s="2" t="s">
        <v>1319</v>
      </c>
      <c r="H8" s="2" t="s">
        <v>1320</v>
      </c>
      <c r="I8" s="2"/>
      <c r="J8" t="str">
        <f>VLOOKUP(D8,Dictionary!$M$2:$N$5,2,FALSE)</f>
        <v xml:space="preserve">FLD_DATA_ASCII </v>
      </c>
      <c r="K8" t="str">
        <f>VLOOKUP(B8,Dictionary!$J$2:$K$11,2,FALSE)</f>
        <v xml:space="preserve">FLD_LENGTH_NO </v>
      </c>
      <c r="L8" t="str">
        <f>VLOOKUP(E8,Dictionary!$J$2:$K$11,2,FALSE)</f>
        <v xml:space="preserve">FLD_LENGTH_NO </v>
      </c>
      <c r="N8" t="str">
        <f t="shared" si="0"/>
        <v>Insert into UFMT_FIELD_FORMAT (FIELD_ID, LENGTH_TYPE, LENGTH, DATA_TYPE, FIELD_TYPE, PSYMBOL, PSIDE, DESCRIPTION) Values ('5', '0', '6', '0', '0', '0', 'L', '006 Fix Padded L0');</v>
      </c>
      <c r="O8" t="str">
        <f t="shared" si="1"/>
        <v>Update UFMT_FIELD_FORMAT Set (LENGTH_TYPE, LENGTH, DATA_TYPE, FIELD_TYPE, PSYMBOL, PSIDE, DESCRIPTION) = (Select '0', '6', '0', '0', '0', 'L', '006 Fix Padded L0' From Dual) Where FIELD_ID = '5';</v>
      </c>
    </row>
    <row r="9" spans="1:16" x14ac:dyDescent="0.35">
      <c r="A9">
        <v>6</v>
      </c>
      <c r="B9">
        <v>0</v>
      </c>
      <c r="C9">
        <v>12</v>
      </c>
      <c r="D9">
        <v>0</v>
      </c>
      <c r="E9">
        <v>0</v>
      </c>
      <c r="F9" s="2" t="s">
        <v>254</v>
      </c>
      <c r="G9" s="2" t="s">
        <v>1319</v>
      </c>
      <c r="H9" s="2" t="s">
        <v>1321</v>
      </c>
      <c r="I9" s="2"/>
      <c r="J9" t="str">
        <f>VLOOKUP(D9,Dictionary!$M$2:$N$5,2,FALSE)</f>
        <v xml:space="preserve">FLD_DATA_ASCII </v>
      </c>
      <c r="K9" t="str">
        <f>VLOOKUP(B9,Dictionary!$J$2:$K$11,2,FALSE)</f>
        <v xml:space="preserve">FLD_LENGTH_NO </v>
      </c>
      <c r="L9" t="str">
        <f>VLOOKUP(E9,Dictionary!$J$2:$K$11,2,FALSE)</f>
        <v xml:space="preserve">FLD_LENGTH_NO </v>
      </c>
      <c r="N9" t="str">
        <f t="shared" si="0"/>
        <v>Insert into UFMT_FIELD_FORMAT (FIELD_ID, LENGTH_TYPE, LENGTH, DATA_TYPE, FIELD_TYPE, PSYMBOL, PSIDE, DESCRIPTION) Values ('6', '0', '12', '0', '0', '0', 'L', '012 Fix Padded L0');</v>
      </c>
      <c r="O9" t="str">
        <f t="shared" si="1"/>
        <v>Update UFMT_FIELD_FORMAT Set (LENGTH_TYPE, LENGTH, DATA_TYPE, FIELD_TYPE, PSYMBOL, PSIDE, DESCRIPTION) = (Select '0', '12', '0', '0', '0', 'L', '012 Fix Padded L0' From Dual) Where FIELD_ID = '6';</v>
      </c>
    </row>
    <row r="10" spans="1:16" x14ac:dyDescent="0.35">
      <c r="A10">
        <v>7</v>
      </c>
      <c r="B10">
        <v>0</v>
      </c>
      <c r="C10">
        <v>6</v>
      </c>
      <c r="D10">
        <v>0</v>
      </c>
      <c r="E10">
        <v>0</v>
      </c>
      <c r="F10" s="2"/>
      <c r="G10" s="2" t="s">
        <v>1319</v>
      </c>
      <c r="H10" s="2" t="s">
        <v>1323</v>
      </c>
      <c r="I10" s="2"/>
      <c r="J10" t="str">
        <f>VLOOKUP(D10,Dictionary!$M$2:$N$5,2,FALSE)</f>
        <v xml:space="preserve">FLD_DATA_ASCII </v>
      </c>
      <c r="K10" t="str">
        <f>VLOOKUP(B10,Dictionary!$J$2:$K$11,2,FALSE)</f>
        <v xml:space="preserve">FLD_LENGTH_NO </v>
      </c>
      <c r="L10" t="str">
        <f>VLOOKUP(E10,Dictionary!$J$2:$K$11,2,FALSE)</f>
        <v xml:space="preserve">FLD_LENGTH_NO </v>
      </c>
      <c r="N10" t="str">
        <f t="shared" si="0"/>
        <v>Insert into UFMT_FIELD_FORMAT (FIELD_ID, LENGTH_TYPE, LENGTH, DATA_TYPE, FIELD_TYPE, PSYMBOL, PSIDE, DESCRIPTION) Values ('7', '0', '6', '0', '0', '', 'L', '006 Fix Padded L');</v>
      </c>
      <c r="O10" t="str">
        <f t="shared" si="1"/>
        <v>Update UFMT_FIELD_FORMAT Set (LENGTH_TYPE, LENGTH, DATA_TYPE, FIELD_TYPE, PSYMBOL, PSIDE, DESCRIPTION) = (Select '0', '6', '0', '0', '', 'L', '006 Fix Padded L' From Dual) Where FIELD_ID = '7';</v>
      </c>
    </row>
    <row r="11" spans="1:16" x14ac:dyDescent="0.35">
      <c r="A11">
        <v>8</v>
      </c>
      <c r="B11">
        <v>0</v>
      </c>
      <c r="C11">
        <v>4</v>
      </c>
      <c r="D11">
        <v>0</v>
      </c>
      <c r="E11">
        <v>0</v>
      </c>
      <c r="F11" s="2" t="s">
        <v>254</v>
      </c>
      <c r="G11" s="2" t="s">
        <v>1319</v>
      </c>
      <c r="H11" s="2" t="s">
        <v>1324</v>
      </c>
      <c r="I11" s="2"/>
      <c r="J11" t="str">
        <f>VLOOKUP(D11,Dictionary!$M$2:$N$5,2,FALSE)</f>
        <v xml:space="preserve">FLD_DATA_ASCII </v>
      </c>
      <c r="K11" t="str">
        <f>VLOOKUP(B11,Dictionary!$J$2:$K$11,2,FALSE)</f>
        <v xml:space="preserve">FLD_LENGTH_NO </v>
      </c>
      <c r="L11" t="str">
        <f>VLOOKUP(E11,Dictionary!$J$2:$K$11,2,FALSE)</f>
        <v xml:space="preserve">FLD_LENGTH_NO </v>
      </c>
      <c r="N11" t="str">
        <f t="shared" si="0"/>
        <v>Insert into UFMT_FIELD_FORMAT (FIELD_ID, LENGTH_TYPE, LENGTH, DATA_TYPE, FIELD_TYPE, PSYMBOL, PSIDE, DESCRIPTION) Values ('8', '0', '4', '0', '0', '0', 'L', '004 Fix Padded L0');</v>
      </c>
      <c r="O11" t="str">
        <f t="shared" si="1"/>
        <v>Update UFMT_FIELD_FORMAT Set (LENGTH_TYPE, LENGTH, DATA_TYPE, FIELD_TYPE, PSYMBOL, PSIDE, DESCRIPTION) = (Select '0', '4', '0', '0', '0', 'L', '004 Fix Padded L0' From Dual) Where FIELD_ID = '8';</v>
      </c>
    </row>
    <row r="12" spans="1:16" x14ac:dyDescent="0.35">
      <c r="A12">
        <v>9</v>
      </c>
      <c r="B12">
        <v>0</v>
      </c>
      <c r="C12">
        <v>3</v>
      </c>
      <c r="D12">
        <v>0</v>
      </c>
      <c r="E12">
        <v>0</v>
      </c>
      <c r="F12" s="2" t="s">
        <v>254</v>
      </c>
      <c r="G12" s="2" t="s">
        <v>1319</v>
      </c>
      <c r="H12" s="2" t="s">
        <v>1325</v>
      </c>
      <c r="I12" s="2"/>
      <c r="J12" t="str">
        <f>VLOOKUP(D12,Dictionary!$M$2:$N$5,2,FALSE)</f>
        <v xml:space="preserve">FLD_DATA_ASCII </v>
      </c>
      <c r="K12" t="str">
        <f>VLOOKUP(B12,Dictionary!$J$2:$K$11,2,FALSE)</f>
        <v xml:space="preserve">FLD_LENGTH_NO </v>
      </c>
      <c r="L12" t="str">
        <f>VLOOKUP(E12,Dictionary!$J$2:$K$11,2,FALSE)</f>
        <v xml:space="preserve">FLD_LENGTH_NO </v>
      </c>
      <c r="N12" t="str">
        <f t="shared" si="0"/>
        <v>Insert into UFMT_FIELD_FORMAT (FIELD_ID, LENGTH_TYPE, LENGTH, DATA_TYPE, FIELD_TYPE, PSYMBOL, PSIDE, DESCRIPTION) Values ('9', '0', '3', '0', '0', '0', 'L', '003 Fix Padded L0');</v>
      </c>
      <c r="O12" t="str">
        <f t="shared" si="1"/>
        <v>Update UFMT_FIELD_FORMAT Set (LENGTH_TYPE, LENGTH, DATA_TYPE, FIELD_TYPE, PSYMBOL, PSIDE, DESCRIPTION) = (Select '0', '3', '0', '0', '0', 'L', '003 Fix Padded L0' From Dual) Where FIELD_ID = '9';</v>
      </c>
    </row>
    <row r="13" spans="1:16" x14ac:dyDescent="0.35">
      <c r="A13">
        <v>10</v>
      </c>
      <c r="B13">
        <v>0</v>
      </c>
      <c r="C13">
        <v>24</v>
      </c>
      <c r="D13">
        <v>0</v>
      </c>
      <c r="E13">
        <v>0</v>
      </c>
      <c r="F13" s="2" t="s">
        <v>1326</v>
      </c>
      <c r="G13" s="2" t="s">
        <v>1327</v>
      </c>
      <c r="H13" s="2" t="s">
        <v>1328</v>
      </c>
      <c r="I13" s="2"/>
      <c r="J13" t="str">
        <f>VLOOKUP(D13,Dictionary!$M$2:$N$5,2,FALSE)</f>
        <v xml:space="preserve">FLD_DATA_ASCII </v>
      </c>
      <c r="K13" t="str">
        <f>VLOOKUP(B13,Dictionary!$J$2:$K$11,2,FALSE)</f>
        <v xml:space="preserve">FLD_LENGTH_NO </v>
      </c>
      <c r="L13" t="str">
        <f>VLOOKUP(E13,Dictionary!$J$2:$K$11,2,FALSE)</f>
        <v xml:space="preserve">FLD_LENGTH_NO </v>
      </c>
      <c r="N13" t="str">
        <f t="shared" si="0"/>
        <v>Insert into UFMT_FIELD_FORMAT (FIELD_ID, LENGTH_TYPE, LENGTH, DATA_TYPE, FIELD_TYPE, PSYMBOL, PSIDE, DESCRIPTION) Values ('10', '0', '24', '0', '0', ' ', 'R', '024 Fix Padded R ');</v>
      </c>
      <c r="O13" t="str">
        <f t="shared" si="1"/>
        <v>Update UFMT_FIELD_FORMAT Set (LENGTH_TYPE, LENGTH, DATA_TYPE, FIELD_TYPE, PSYMBOL, PSIDE, DESCRIPTION) = (Select '0', '24', '0', '0', ' ', 'R', '024 Fix Padded R ' From Dual) Where FIELD_ID = '10';</v>
      </c>
    </row>
    <row r="14" spans="1:16" x14ac:dyDescent="0.35">
      <c r="A14">
        <v>11</v>
      </c>
      <c r="B14">
        <v>1</v>
      </c>
      <c r="C14">
        <v>11</v>
      </c>
      <c r="D14">
        <v>0</v>
      </c>
      <c r="E14">
        <v>0</v>
      </c>
      <c r="F14" s="2"/>
      <c r="G14" s="2"/>
      <c r="H14" s="2" t="s">
        <v>1329</v>
      </c>
      <c r="I14" s="2"/>
      <c r="J14" t="str">
        <f>VLOOKUP(D14,Dictionary!$M$2:$N$5,2,FALSE)</f>
        <v xml:space="preserve">FLD_DATA_ASCII </v>
      </c>
      <c r="K14" t="str">
        <f>VLOOKUP(B14,Dictionary!$J$2:$K$11,2,FALSE)</f>
        <v xml:space="preserve">FLD_LENGTH_LLA </v>
      </c>
      <c r="L14" t="str">
        <f>VLOOKUP(E14,Dictionary!$J$2:$K$11,2,FALSE)</f>
        <v xml:space="preserve">FLD_LENGTH_NO </v>
      </c>
      <c r="N14" t="str">
        <f t="shared" si="0"/>
        <v>Insert into UFMT_FIELD_FORMAT (FIELD_ID, LENGTH_TYPE, LENGTH, DATA_TYPE, FIELD_TYPE, PSYMBOL, PSIDE, DESCRIPTION) Values ('11', '1', '11', '0', '0', '', '', '011 LLA ');</v>
      </c>
      <c r="O14" t="str">
        <f t="shared" si="1"/>
        <v>Update UFMT_FIELD_FORMAT Set (LENGTH_TYPE, LENGTH, DATA_TYPE, FIELD_TYPE, PSYMBOL, PSIDE, DESCRIPTION) = (Select '1', '11', '0', '0', '', '', '011 LLA ' From Dual) Where FIELD_ID = '11';</v>
      </c>
    </row>
    <row r="15" spans="1:16" x14ac:dyDescent="0.35">
      <c r="A15">
        <v>12</v>
      </c>
      <c r="B15">
        <v>1</v>
      </c>
      <c r="C15">
        <v>37</v>
      </c>
      <c r="D15">
        <v>0</v>
      </c>
      <c r="E15">
        <v>0</v>
      </c>
      <c r="F15" s="2"/>
      <c r="G15" s="2"/>
      <c r="H15" s="2" t="s">
        <v>1330</v>
      </c>
      <c r="I15" s="2"/>
      <c r="J15" t="str">
        <f>VLOOKUP(D15,Dictionary!$M$2:$N$5,2,FALSE)</f>
        <v xml:space="preserve">FLD_DATA_ASCII </v>
      </c>
      <c r="K15" t="str">
        <f>VLOOKUP(B15,Dictionary!$J$2:$K$11,2,FALSE)</f>
        <v xml:space="preserve">FLD_LENGTH_LLA </v>
      </c>
      <c r="L15" t="str">
        <f>VLOOKUP(E15,Dictionary!$J$2:$K$11,2,FALSE)</f>
        <v xml:space="preserve">FLD_LENGTH_NO </v>
      </c>
      <c r="N15" t="str">
        <f t="shared" si="0"/>
        <v>Insert into UFMT_FIELD_FORMAT (FIELD_ID, LENGTH_TYPE, LENGTH, DATA_TYPE, FIELD_TYPE, PSYMBOL, PSIDE, DESCRIPTION) Values ('12', '1', '37', '0', '0', '', '', '037 LLA');</v>
      </c>
      <c r="O15" t="str">
        <f t="shared" si="1"/>
        <v>Update UFMT_FIELD_FORMAT Set (LENGTH_TYPE, LENGTH, DATA_TYPE, FIELD_TYPE, PSYMBOL, PSIDE, DESCRIPTION) = (Select '1', '37', '0', '0', '', '', '037 LLA' From Dual) Where FIELD_ID = '12';</v>
      </c>
    </row>
    <row r="16" spans="1:16" x14ac:dyDescent="0.35">
      <c r="A16">
        <v>13</v>
      </c>
      <c r="B16">
        <v>0</v>
      </c>
      <c r="C16">
        <v>12</v>
      </c>
      <c r="D16">
        <v>0</v>
      </c>
      <c r="E16">
        <v>0</v>
      </c>
      <c r="F16" s="2" t="s">
        <v>1326</v>
      </c>
      <c r="G16" s="2" t="s">
        <v>1327</v>
      </c>
      <c r="H16" s="2" t="s">
        <v>1331</v>
      </c>
      <c r="I16" s="2"/>
      <c r="J16" t="str">
        <f>VLOOKUP(D16,Dictionary!$M$2:$N$5,2,FALSE)</f>
        <v xml:space="preserve">FLD_DATA_ASCII </v>
      </c>
      <c r="K16" t="str">
        <f>VLOOKUP(B16,Dictionary!$J$2:$K$11,2,FALSE)</f>
        <v xml:space="preserve">FLD_LENGTH_NO </v>
      </c>
      <c r="L16" t="str">
        <f>VLOOKUP(E16,Dictionary!$J$2:$K$11,2,FALSE)</f>
        <v xml:space="preserve">FLD_LENGTH_NO </v>
      </c>
      <c r="N16" t="str">
        <f t="shared" si="0"/>
        <v>Insert into UFMT_FIELD_FORMAT (FIELD_ID, LENGTH_TYPE, LENGTH, DATA_TYPE, FIELD_TYPE, PSYMBOL, PSIDE, DESCRIPTION) Values ('13', '0', '12', '0', '0', ' ', 'R', '012 Fix Padded R');</v>
      </c>
      <c r="O16" t="str">
        <f t="shared" si="1"/>
        <v>Update UFMT_FIELD_FORMAT Set (LENGTH_TYPE, LENGTH, DATA_TYPE, FIELD_TYPE, PSYMBOL, PSIDE, DESCRIPTION) = (Select '0', '12', '0', '0', ' ', 'R', '012 Fix Padded R' From Dual) Where FIELD_ID = '13';</v>
      </c>
    </row>
    <row r="17" spans="1:15" x14ac:dyDescent="0.35">
      <c r="A17">
        <v>14</v>
      </c>
      <c r="B17">
        <v>0</v>
      </c>
      <c r="C17">
        <v>3</v>
      </c>
      <c r="D17">
        <v>0</v>
      </c>
      <c r="E17">
        <v>0</v>
      </c>
      <c r="F17" s="2" t="s">
        <v>254</v>
      </c>
      <c r="G17" s="2" t="s">
        <v>1319</v>
      </c>
      <c r="H17" s="2" t="s">
        <v>1332</v>
      </c>
      <c r="I17" s="2"/>
      <c r="J17" t="str">
        <f>VLOOKUP(D17,Dictionary!$M$2:$N$5,2,FALSE)</f>
        <v xml:space="preserve">FLD_DATA_ASCII </v>
      </c>
      <c r="K17" t="str">
        <f>VLOOKUP(B17,Dictionary!$J$2:$K$11,2,FALSE)</f>
        <v xml:space="preserve">FLD_LENGTH_NO </v>
      </c>
      <c r="L17" t="str">
        <f>VLOOKUP(E17,Dictionary!$J$2:$K$11,2,FALSE)</f>
        <v xml:space="preserve">FLD_LENGTH_NO </v>
      </c>
      <c r="N17" t="str">
        <f t="shared" si="0"/>
        <v>Insert into UFMT_FIELD_FORMAT (FIELD_ID, LENGTH_TYPE, LENGTH, DATA_TYPE, FIELD_TYPE, PSYMBOL, PSIDE, DESCRIPTION) Values ('14', '0', '3', '0', '0', '0', 'L', '003 Fix Padded L');</v>
      </c>
      <c r="O17" t="str">
        <f t="shared" si="1"/>
        <v>Update UFMT_FIELD_FORMAT Set (LENGTH_TYPE, LENGTH, DATA_TYPE, FIELD_TYPE, PSYMBOL, PSIDE, DESCRIPTION) = (Select '0', '3', '0', '0', '0', 'L', '003 Fix Padded L' From Dual) Where FIELD_ID = '14';</v>
      </c>
    </row>
    <row r="18" spans="1:15" x14ac:dyDescent="0.35">
      <c r="A18">
        <v>15</v>
      </c>
      <c r="B18">
        <v>0</v>
      </c>
      <c r="C18">
        <v>8</v>
      </c>
      <c r="D18">
        <v>0</v>
      </c>
      <c r="E18">
        <v>0</v>
      </c>
      <c r="F18" s="2" t="s">
        <v>1326</v>
      </c>
      <c r="G18" s="2" t="s">
        <v>1327</v>
      </c>
      <c r="H18" s="2" t="s">
        <v>1333</v>
      </c>
      <c r="I18" s="2"/>
      <c r="J18" t="str">
        <f>VLOOKUP(D18,Dictionary!$M$2:$N$5,2,FALSE)</f>
        <v xml:space="preserve">FLD_DATA_ASCII </v>
      </c>
      <c r="K18" t="str">
        <f>VLOOKUP(B18,Dictionary!$J$2:$K$11,2,FALSE)</f>
        <v xml:space="preserve">FLD_LENGTH_NO </v>
      </c>
      <c r="L18" t="str">
        <f>VLOOKUP(E18,Dictionary!$J$2:$K$11,2,FALSE)</f>
        <v xml:space="preserve">FLD_LENGTH_NO </v>
      </c>
      <c r="N18" t="str">
        <f t="shared" si="0"/>
        <v>Insert into UFMT_FIELD_FORMAT (FIELD_ID, LENGTH_TYPE, LENGTH, DATA_TYPE, FIELD_TYPE, PSYMBOL, PSIDE, DESCRIPTION) Values ('15', '0', '8', '0', '0', ' ', 'R', '008 Fix Padded R');</v>
      </c>
      <c r="O18" t="str">
        <f t="shared" si="1"/>
        <v>Update UFMT_FIELD_FORMAT Set (LENGTH_TYPE, LENGTH, DATA_TYPE, FIELD_TYPE, PSYMBOL, PSIDE, DESCRIPTION) = (Select '0', '8', '0', '0', ' ', 'R', '008 Fix Padded R' From Dual) Where FIELD_ID = '15';</v>
      </c>
    </row>
    <row r="19" spans="1:15" x14ac:dyDescent="0.35">
      <c r="A19">
        <v>16</v>
      </c>
      <c r="B19">
        <v>0</v>
      </c>
      <c r="C19">
        <v>15</v>
      </c>
      <c r="D19">
        <v>0</v>
      </c>
      <c r="E19">
        <v>0</v>
      </c>
      <c r="F19" s="2" t="s">
        <v>1326</v>
      </c>
      <c r="G19" s="2" t="s">
        <v>1327</v>
      </c>
      <c r="H19" s="2" t="s">
        <v>1334</v>
      </c>
      <c r="I19" s="2"/>
      <c r="J19" t="str">
        <f>VLOOKUP(D19,Dictionary!$M$2:$N$5,2,FALSE)</f>
        <v xml:space="preserve">FLD_DATA_ASCII </v>
      </c>
      <c r="K19" t="str">
        <f>VLOOKUP(B19,Dictionary!$J$2:$K$11,2,FALSE)</f>
        <v xml:space="preserve">FLD_LENGTH_NO </v>
      </c>
      <c r="L19" t="str">
        <f>VLOOKUP(E19,Dictionary!$J$2:$K$11,2,FALSE)</f>
        <v xml:space="preserve">FLD_LENGTH_NO </v>
      </c>
      <c r="N19" t="str">
        <f t="shared" si="0"/>
        <v>Insert into UFMT_FIELD_FORMAT (FIELD_ID, LENGTH_TYPE, LENGTH, DATA_TYPE, FIELD_TYPE, PSYMBOL, PSIDE, DESCRIPTION) Values ('16', '0', '15', '0', '0', ' ', 'R', '015 Fix Padded R');</v>
      </c>
      <c r="O19" t="str">
        <f t="shared" si="1"/>
        <v>Update UFMT_FIELD_FORMAT Set (LENGTH_TYPE, LENGTH, DATA_TYPE, FIELD_TYPE, PSYMBOL, PSIDE, DESCRIPTION) = (Select '0', '15', '0', '0', ' ', 'R', '015 Fix Padded R' From Dual) Where FIELD_ID = '16';</v>
      </c>
    </row>
    <row r="20" spans="1:15" x14ac:dyDescent="0.35">
      <c r="A20">
        <v>17</v>
      </c>
      <c r="B20">
        <v>1</v>
      </c>
      <c r="C20">
        <v>99</v>
      </c>
      <c r="D20">
        <v>0</v>
      </c>
      <c r="E20">
        <v>0</v>
      </c>
      <c r="F20" s="2"/>
      <c r="G20" s="2"/>
      <c r="H20" s="2" t="s">
        <v>1335</v>
      </c>
      <c r="I20" s="2"/>
      <c r="J20" t="str">
        <f>VLOOKUP(D20,Dictionary!$M$2:$N$5,2,FALSE)</f>
        <v xml:space="preserve">FLD_DATA_ASCII </v>
      </c>
      <c r="K20" t="str">
        <f>VLOOKUP(B20,Dictionary!$J$2:$K$11,2,FALSE)</f>
        <v xml:space="preserve">FLD_LENGTH_LLA </v>
      </c>
      <c r="L20" t="str">
        <f>VLOOKUP(E20,Dictionary!$J$2:$K$11,2,FALSE)</f>
        <v xml:space="preserve">FLD_LENGTH_NO </v>
      </c>
      <c r="N20" t="str">
        <f t="shared" si="0"/>
        <v>Insert into UFMT_FIELD_FORMAT (FIELD_ID, LENGTH_TYPE, LENGTH, DATA_TYPE, FIELD_TYPE, PSYMBOL, PSIDE, DESCRIPTION) Values ('17', '1', '99', '0', '0', '', '', '099 Var LLA');</v>
      </c>
      <c r="O20" t="str">
        <f t="shared" si="1"/>
        <v>Update UFMT_FIELD_FORMAT Set (LENGTH_TYPE, LENGTH, DATA_TYPE, FIELD_TYPE, PSYMBOL, PSIDE, DESCRIPTION) = (Select '1', '99', '0', '0', '', '', '099 Var LLA' From Dual) Where FIELD_ID = '17';</v>
      </c>
    </row>
    <row r="21" spans="1:15" x14ac:dyDescent="0.35">
      <c r="A21">
        <v>18</v>
      </c>
      <c r="B21">
        <v>2</v>
      </c>
      <c r="C21">
        <v>204</v>
      </c>
      <c r="D21">
        <v>0</v>
      </c>
      <c r="E21">
        <v>0</v>
      </c>
      <c r="F21" s="2"/>
      <c r="G21" s="2"/>
      <c r="H21" s="2" t="s">
        <v>1336</v>
      </c>
      <c r="I21" s="2"/>
      <c r="J21" t="str">
        <f>VLOOKUP(D21,Dictionary!$M$2:$N$5,2,FALSE)</f>
        <v xml:space="preserve">FLD_DATA_ASCII </v>
      </c>
      <c r="K21" t="str">
        <f>VLOOKUP(B21,Dictionary!$J$2:$K$11,2,FALSE)</f>
        <v xml:space="preserve">FLD_LENGTH_LLLA </v>
      </c>
      <c r="L21" t="str">
        <f>VLOOKUP(E21,Dictionary!$J$2:$K$11,2,FALSE)</f>
        <v xml:space="preserve">FLD_LENGTH_NO </v>
      </c>
      <c r="N21" t="str">
        <f t="shared" si="0"/>
        <v>Insert into UFMT_FIELD_FORMAT (FIELD_ID, LENGTH_TYPE, LENGTH, DATA_TYPE, FIELD_TYPE, PSYMBOL, PSIDE, DESCRIPTION) Values ('18', '2', '204', '0', '0', '', '', '204 Var LLLA');</v>
      </c>
      <c r="O21" t="str">
        <f t="shared" si="1"/>
        <v>Update UFMT_FIELD_FORMAT Set (LENGTH_TYPE, LENGTH, DATA_TYPE, FIELD_TYPE, PSYMBOL, PSIDE, DESCRIPTION) = (Select '2', '204', '0', '0', '', '', '204 Var LLLA' From Dual) Where FIELD_ID = '18';</v>
      </c>
    </row>
    <row r="22" spans="1:15" x14ac:dyDescent="0.35">
      <c r="A22">
        <v>19</v>
      </c>
      <c r="B22">
        <v>1</v>
      </c>
      <c r="C22">
        <v>35</v>
      </c>
      <c r="D22">
        <v>0</v>
      </c>
      <c r="E22">
        <v>0</v>
      </c>
      <c r="F22" s="2"/>
      <c r="G22" s="2"/>
      <c r="H22" s="2" t="s">
        <v>1337</v>
      </c>
      <c r="I22" s="2"/>
      <c r="J22" t="str">
        <f>VLOOKUP(D22,Dictionary!$M$2:$N$5,2,FALSE)</f>
        <v xml:space="preserve">FLD_DATA_ASCII </v>
      </c>
      <c r="K22" t="str">
        <f>VLOOKUP(B22,Dictionary!$J$2:$K$11,2,FALSE)</f>
        <v xml:space="preserve">FLD_LENGTH_LLA </v>
      </c>
      <c r="L22" t="str">
        <f>VLOOKUP(E22,Dictionary!$J$2:$K$11,2,FALSE)</f>
        <v xml:space="preserve">FLD_LENGTH_NO </v>
      </c>
      <c r="N22" t="str">
        <f t="shared" si="0"/>
        <v>Insert into UFMT_FIELD_FORMAT (FIELD_ID, LENGTH_TYPE, LENGTH, DATA_TYPE, FIELD_TYPE, PSYMBOL, PSIDE, DESCRIPTION) Values ('19', '1', '35', '0', '0', '', '', '035 Var LLA');</v>
      </c>
      <c r="O22" t="str">
        <f t="shared" si="1"/>
        <v>Update UFMT_FIELD_FORMAT Set (LENGTH_TYPE, LENGTH, DATA_TYPE, FIELD_TYPE, PSYMBOL, PSIDE, DESCRIPTION) = (Select '1', '35', '0', '0', '', '', '035 Var LLA' From Dual) Where FIELD_ID = '19';</v>
      </c>
    </row>
    <row r="23" spans="1:15" x14ac:dyDescent="0.35">
      <c r="A23">
        <v>20</v>
      </c>
      <c r="B23">
        <v>2</v>
      </c>
      <c r="C23">
        <v>999</v>
      </c>
      <c r="D23">
        <v>0</v>
      </c>
      <c r="E23">
        <v>0</v>
      </c>
      <c r="F23" s="2"/>
      <c r="G23" s="2"/>
      <c r="H23" s="2" t="s">
        <v>1338</v>
      </c>
      <c r="I23" s="2"/>
      <c r="J23" t="str">
        <f>VLOOKUP(D23,Dictionary!$M$2:$N$5,2,FALSE)</f>
        <v xml:space="preserve">FLD_DATA_ASCII </v>
      </c>
      <c r="K23" t="str">
        <f>VLOOKUP(B23,Dictionary!$J$2:$K$11,2,FALSE)</f>
        <v xml:space="preserve">FLD_LENGTH_LLLA </v>
      </c>
      <c r="L23" t="str">
        <f>VLOOKUP(E23,Dictionary!$J$2:$K$11,2,FALSE)</f>
        <v xml:space="preserve">FLD_LENGTH_NO </v>
      </c>
      <c r="N23" t="str">
        <f t="shared" si="0"/>
        <v>Insert into UFMT_FIELD_FORMAT (FIELD_ID, LENGTH_TYPE, LENGTH, DATA_TYPE, FIELD_TYPE, PSYMBOL, PSIDE, DESCRIPTION) Values ('20', '2', '999', '0', '0', '', '', '999 Var LLLA');</v>
      </c>
      <c r="O23" t="str">
        <f t="shared" si="1"/>
        <v>Update UFMT_FIELD_FORMAT Set (LENGTH_TYPE, LENGTH, DATA_TYPE, FIELD_TYPE, PSYMBOL, PSIDE, DESCRIPTION) = (Select '2', '999', '0', '0', '', '', '999 Var LLLA' From Dual) Where FIELD_ID = '20';</v>
      </c>
    </row>
    <row r="24" spans="1:15" x14ac:dyDescent="0.35">
      <c r="A24">
        <v>21</v>
      </c>
      <c r="B24">
        <v>1</v>
      </c>
      <c r="C24">
        <v>11</v>
      </c>
      <c r="D24">
        <v>0</v>
      </c>
      <c r="E24">
        <v>0</v>
      </c>
      <c r="F24" s="2"/>
      <c r="G24" s="2"/>
      <c r="H24" s="2" t="s">
        <v>1339</v>
      </c>
      <c r="I24" s="2"/>
      <c r="J24" t="str">
        <f>VLOOKUP(D24,Dictionary!$M$2:$N$5,2,FALSE)</f>
        <v xml:space="preserve">FLD_DATA_ASCII </v>
      </c>
      <c r="K24" t="str">
        <f>VLOOKUP(B24,Dictionary!$J$2:$K$11,2,FALSE)</f>
        <v xml:space="preserve">FLD_LENGTH_LLA </v>
      </c>
      <c r="L24" t="str">
        <f>VLOOKUP(E24,Dictionary!$J$2:$K$11,2,FALSE)</f>
        <v xml:space="preserve">FLD_LENGTH_NO </v>
      </c>
      <c r="N24" t="str">
        <f t="shared" si="0"/>
        <v>Insert into UFMT_FIELD_FORMAT (FIELD_ID, LENGTH_TYPE, LENGTH, DATA_TYPE, FIELD_TYPE, PSYMBOL, PSIDE, DESCRIPTION) Values ('21', '1', '11', '0', '0', '', '', '011 Var LLA');</v>
      </c>
      <c r="O24" t="str">
        <f t="shared" si="1"/>
        <v>Update UFMT_FIELD_FORMAT Set (LENGTH_TYPE, LENGTH, DATA_TYPE, FIELD_TYPE, PSYMBOL, PSIDE, DESCRIPTION) = (Select '1', '11', '0', '0', '', '', '011 Var LLA' From Dual) Where FIELD_ID = '21';</v>
      </c>
    </row>
    <row r="25" spans="1:15" x14ac:dyDescent="0.35">
      <c r="A25">
        <v>22</v>
      </c>
      <c r="B25">
        <v>1</v>
      </c>
      <c r="C25">
        <v>28</v>
      </c>
      <c r="D25">
        <v>0</v>
      </c>
      <c r="E25">
        <v>0</v>
      </c>
      <c r="F25" s="2"/>
      <c r="G25" s="2"/>
      <c r="H25" s="2" t="s">
        <v>1340</v>
      </c>
      <c r="I25" s="2"/>
      <c r="J25" t="str">
        <f>VLOOKUP(D25,Dictionary!$M$2:$N$5,2,FALSE)</f>
        <v xml:space="preserve">FLD_DATA_ASCII </v>
      </c>
      <c r="K25" t="str">
        <f>VLOOKUP(B25,Dictionary!$J$2:$K$11,2,FALSE)</f>
        <v xml:space="preserve">FLD_LENGTH_LLA </v>
      </c>
      <c r="L25" t="str">
        <f>VLOOKUP(E25,Dictionary!$J$2:$K$11,2,FALSE)</f>
        <v xml:space="preserve">FLD_LENGTH_NO </v>
      </c>
      <c r="N25" t="str">
        <f t="shared" si="0"/>
        <v>Insert into UFMT_FIELD_FORMAT (FIELD_ID, LENGTH_TYPE, LENGTH, DATA_TYPE, FIELD_TYPE, PSYMBOL, PSIDE, DESCRIPTION) Values ('22', '1', '28', '0', '0', '', '', '028 Var LLA');</v>
      </c>
      <c r="O25" t="str">
        <f t="shared" si="1"/>
        <v>Update UFMT_FIELD_FORMAT Set (LENGTH_TYPE, LENGTH, DATA_TYPE, FIELD_TYPE, PSYMBOL, PSIDE, DESCRIPTION) = (Select '1', '28', '0', '0', '', '', '028 Var LLA' From Dual) Where FIELD_ID = '22';</v>
      </c>
    </row>
    <row r="26" spans="1:15" x14ac:dyDescent="0.35">
      <c r="A26">
        <v>23</v>
      </c>
      <c r="B26">
        <v>0</v>
      </c>
      <c r="C26">
        <v>1</v>
      </c>
      <c r="D26">
        <v>0</v>
      </c>
      <c r="E26">
        <v>0</v>
      </c>
      <c r="F26" s="2" t="s">
        <v>254</v>
      </c>
      <c r="G26" s="2" t="s">
        <v>1319</v>
      </c>
      <c r="H26" s="2" t="s">
        <v>1341</v>
      </c>
      <c r="I26" s="2"/>
      <c r="J26" t="str">
        <f>VLOOKUP(D26,Dictionary!$M$2:$N$5,2,FALSE)</f>
        <v xml:space="preserve">FLD_DATA_ASCII </v>
      </c>
      <c r="K26" t="str">
        <f>VLOOKUP(B26,Dictionary!$J$2:$K$11,2,FALSE)</f>
        <v xml:space="preserve">FLD_LENGTH_NO </v>
      </c>
      <c r="L26" t="str">
        <f>VLOOKUP(E26,Dictionary!$J$2:$K$11,2,FALSE)</f>
        <v xml:space="preserve">FLD_LENGTH_NO </v>
      </c>
      <c r="N26" t="str">
        <f t="shared" si="0"/>
        <v>Insert into UFMT_FIELD_FORMAT (FIELD_ID, LENGTH_TYPE, LENGTH, DATA_TYPE, FIELD_TYPE, PSYMBOL, PSIDE, DESCRIPTION) Values ('23', '0', '1', '0', '0', '0', 'L', '1 Fix Padded L0');</v>
      </c>
      <c r="O26" t="str">
        <f t="shared" si="1"/>
        <v>Update UFMT_FIELD_FORMAT Set (LENGTH_TYPE, LENGTH, DATA_TYPE, FIELD_TYPE, PSYMBOL, PSIDE, DESCRIPTION) = (Select '0', '1', '0', '0', '0', 'L', '1 Fix Padded L0' From Dual) Where FIELD_ID = '23';</v>
      </c>
    </row>
    <row r="27" spans="1:15" x14ac:dyDescent="0.35">
      <c r="A27">
        <v>25</v>
      </c>
      <c r="B27">
        <v>0</v>
      </c>
      <c r="C27">
        <v>10</v>
      </c>
      <c r="D27">
        <v>0</v>
      </c>
      <c r="E27">
        <v>0</v>
      </c>
      <c r="F27" s="2" t="s">
        <v>254</v>
      </c>
      <c r="G27" s="2" t="s">
        <v>1319</v>
      </c>
      <c r="H27" s="2" t="s">
        <v>1342</v>
      </c>
      <c r="I27" s="2"/>
      <c r="J27" t="str">
        <f>VLOOKUP(D27,Dictionary!$M$2:$N$5,2,FALSE)</f>
        <v xml:space="preserve">FLD_DATA_ASCII </v>
      </c>
      <c r="K27" t="str">
        <f>VLOOKUP(B27,Dictionary!$J$2:$K$11,2,FALSE)</f>
        <v xml:space="preserve">FLD_LENGTH_NO </v>
      </c>
      <c r="L27" t="str">
        <f>VLOOKUP(E27,Dictionary!$J$2:$K$11,2,FALSE)</f>
        <v xml:space="preserve">FLD_LENGTH_NO </v>
      </c>
      <c r="N27" t="str">
        <f t="shared" si="0"/>
        <v>Insert into UFMT_FIELD_FORMAT (FIELD_ID, LENGTH_TYPE, LENGTH, DATA_TYPE, FIELD_TYPE, PSYMBOL, PSIDE, DESCRIPTION) Values ('25', '0', '10', '0', '0', '0', 'L', '010 Fix Padded L0');</v>
      </c>
      <c r="O27" t="str">
        <f t="shared" si="1"/>
        <v>Update UFMT_FIELD_FORMAT Set (LENGTH_TYPE, LENGTH, DATA_TYPE, FIELD_TYPE, PSYMBOL, PSIDE, DESCRIPTION) = (Select '0', '10', '0', '0', '0', 'L', '010 Fix Padded L0' From Dual) Where FIELD_ID = '25';</v>
      </c>
    </row>
    <row r="28" spans="1:15" x14ac:dyDescent="0.35">
      <c r="A28">
        <v>26</v>
      </c>
      <c r="B28">
        <v>0</v>
      </c>
      <c r="C28">
        <v>40</v>
      </c>
      <c r="D28">
        <v>0</v>
      </c>
      <c r="E28">
        <v>0</v>
      </c>
      <c r="F28" s="2" t="s">
        <v>1326</v>
      </c>
      <c r="G28" s="2" t="s">
        <v>1319</v>
      </c>
      <c r="H28" s="2" t="s">
        <v>1343</v>
      </c>
      <c r="I28" s="2"/>
      <c r="J28" t="str">
        <f>VLOOKUP(D28,Dictionary!$M$2:$N$5,2,FALSE)</f>
        <v xml:space="preserve">FLD_DATA_ASCII </v>
      </c>
      <c r="K28" t="str">
        <f>VLOOKUP(B28,Dictionary!$J$2:$K$11,2,FALSE)</f>
        <v xml:space="preserve">FLD_LENGTH_NO </v>
      </c>
      <c r="L28" t="str">
        <f>VLOOKUP(E28,Dictionary!$J$2:$K$11,2,FALSE)</f>
        <v xml:space="preserve">FLD_LENGTH_NO </v>
      </c>
      <c r="N28" t="str">
        <f t="shared" si="0"/>
        <v>Insert into UFMT_FIELD_FORMAT (FIELD_ID, LENGTH_TYPE, LENGTH, DATA_TYPE, FIELD_TYPE, PSYMBOL, PSIDE, DESCRIPTION) Values ('26', '0', '40', '0', '0', ' ', 'L', '040 Fix Padded L');</v>
      </c>
      <c r="O28" t="str">
        <f t="shared" si="1"/>
        <v>Update UFMT_FIELD_FORMAT Set (LENGTH_TYPE, LENGTH, DATA_TYPE, FIELD_TYPE, PSYMBOL, PSIDE, DESCRIPTION) = (Select '0', '40', '0', '0', ' ', 'L', '040 Fix Padded L' From Dual) Where FIELD_ID = '26';</v>
      </c>
    </row>
    <row r="29" spans="1:15" x14ac:dyDescent="0.35">
      <c r="A29">
        <v>27</v>
      </c>
      <c r="B29">
        <v>0</v>
      </c>
      <c r="C29">
        <v>42</v>
      </c>
      <c r="D29">
        <v>0</v>
      </c>
      <c r="E29">
        <v>0</v>
      </c>
      <c r="F29" s="2" t="s">
        <v>1326</v>
      </c>
      <c r="G29" s="2" t="s">
        <v>1327</v>
      </c>
      <c r="H29" s="2" t="s">
        <v>1344</v>
      </c>
      <c r="I29" s="2"/>
      <c r="J29" t="str">
        <f>VLOOKUP(D29,Dictionary!$M$2:$N$5,2,FALSE)</f>
        <v xml:space="preserve">FLD_DATA_ASCII </v>
      </c>
      <c r="K29" t="str">
        <f>VLOOKUP(B29,Dictionary!$J$2:$K$11,2,FALSE)</f>
        <v xml:space="preserve">FLD_LENGTH_NO </v>
      </c>
      <c r="L29" t="str">
        <f>VLOOKUP(E29,Dictionary!$J$2:$K$11,2,FALSE)</f>
        <v xml:space="preserve">FLD_LENGTH_NO </v>
      </c>
      <c r="N29" t="str">
        <f t="shared" si="0"/>
        <v>Insert into UFMT_FIELD_FORMAT (FIELD_ID, LENGTH_TYPE, LENGTH, DATA_TYPE, FIELD_TYPE, PSYMBOL, PSIDE, DESCRIPTION) Values ('27', '0', '42', '0', '0', ' ', 'R', '042 Fix Padded R');</v>
      </c>
      <c r="O29" t="str">
        <f t="shared" si="1"/>
        <v>Update UFMT_FIELD_FORMAT Set (LENGTH_TYPE, LENGTH, DATA_TYPE, FIELD_TYPE, PSYMBOL, PSIDE, DESCRIPTION) = (Select '0', '42', '0', '0', ' ', 'R', '042 Fix Padded R' From Dual) Where FIELD_ID = '27';</v>
      </c>
    </row>
    <row r="30" spans="1:15" x14ac:dyDescent="0.35">
      <c r="A30">
        <v>28</v>
      </c>
      <c r="B30">
        <v>0</v>
      </c>
      <c r="C30">
        <v>9</v>
      </c>
      <c r="D30">
        <v>0</v>
      </c>
      <c r="E30">
        <v>0</v>
      </c>
      <c r="F30" s="2" t="s">
        <v>254</v>
      </c>
      <c r="G30" s="2" t="s">
        <v>1327</v>
      </c>
      <c r="H30" s="2" t="s">
        <v>1344</v>
      </c>
      <c r="I30" s="2"/>
      <c r="J30" t="str">
        <f>VLOOKUP(D30,Dictionary!$M$2:$N$5,2,FALSE)</f>
        <v xml:space="preserve">FLD_DATA_ASCII </v>
      </c>
      <c r="K30" t="str">
        <f>VLOOKUP(B30,Dictionary!$J$2:$K$11,2,FALSE)</f>
        <v xml:space="preserve">FLD_LENGTH_NO </v>
      </c>
      <c r="L30" t="str">
        <f>VLOOKUP(E30,Dictionary!$J$2:$K$11,2,FALSE)</f>
        <v xml:space="preserve">FLD_LENGTH_NO </v>
      </c>
      <c r="N30" t="str">
        <f t="shared" si="0"/>
        <v>Insert into UFMT_FIELD_FORMAT (FIELD_ID, LENGTH_TYPE, LENGTH, DATA_TYPE, FIELD_TYPE, PSYMBOL, PSIDE, DESCRIPTION) Values ('28', '0', '9', '0', '0', '0', 'R', '042 Fix Padded R');</v>
      </c>
      <c r="O30" t="str">
        <f t="shared" si="1"/>
        <v>Update UFMT_FIELD_FORMAT Set (LENGTH_TYPE, LENGTH, DATA_TYPE, FIELD_TYPE, PSYMBOL, PSIDE, DESCRIPTION) = (Select '0', '9', '0', '0', '0', 'R', '042 Fix Padded R' From Dual) Where FIELD_ID = '28';</v>
      </c>
    </row>
    <row r="31" spans="1:15" x14ac:dyDescent="0.35">
      <c r="A31">
        <v>29</v>
      </c>
      <c r="B31">
        <v>1</v>
      </c>
      <c r="C31">
        <v>12</v>
      </c>
      <c r="D31">
        <v>0</v>
      </c>
      <c r="E31">
        <v>0</v>
      </c>
      <c r="F31" s="2"/>
      <c r="G31" s="2"/>
      <c r="H31" s="2" t="s">
        <v>1345</v>
      </c>
      <c r="I31" s="2"/>
      <c r="J31" t="str">
        <f>VLOOKUP(D31,Dictionary!$M$2:$N$5,2,FALSE)</f>
        <v xml:space="preserve">FLD_DATA_ASCII </v>
      </c>
      <c r="K31" t="str">
        <f>VLOOKUP(B31,Dictionary!$J$2:$K$11,2,FALSE)</f>
        <v xml:space="preserve">FLD_LENGTH_LLA </v>
      </c>
      <c r="L31" t="str">
        <f>VLOOKUP(E31,Dictionary!$J$2:$K$11,2,FALSE)</f>
        <v xml:space="preserve">FLD_LENGTH_NO </v>
      </c>
      <c r="N31" t="str">
        <f t="shared" si="0"/>
        <v>Insert into UFMT_FIELD_FORMAT (FIELD_ID, LENGTH_TYPE, LENGTH, DATA_TYPE, FIELD_TYPE, PSYMBOL, PSIDE, DESCRIPTION) Values ('29', '1', '12', '0', '0', '', '', '012 LLA ');</v>
      </c>
      <c r="O31" t="str">
        <f t="shared" si="1"/>
        <v>Update UFMT_FIELD_FORMAT Set (LENGTH_TYPE, LENGTH, DATA_TYPE, FIELD_TYPE, PSYMBOL, PSIDE, DESCRIPTION) = (Select '1', '12', '0', '0', '', '', '012 LLA ' From Dual) Where FIELD_ID = '29';</v>
      </c>
    </row>
    <row r="32" spans="1:15" x14ac:dyDescent="0.35">
      <c r="A32">
        <v>30</v>
      </c>
      <c r="B32">
        <v>0</v>
      </c>
      <c r="C32">
        <v>40</v>
      </c>
      <c r="D32">
        <v>0</v>
      </c>
      <c r="E32">
        <v>0</v>
      </c>
      <c r="F32" s="2" t="s">
        <v>1326</v>
      </c>
      <c r="G32" s="2" t="s">
        <v>1327</v>
      </c>
      <c r="H32" s="2" t="s">
        <v>1346</v>
      </c>
      <c r="I32" s="2"/>
      <c r="J32" t="str">
        <f>VLOOKUP(D32,Dictionary!$M$2:$N$5,2,FALSE)</f>
        <v xml:space="preserve">FLD_DATA_ASCII </v>
      </c>
      <c r="K32" t="str">
        <f>VLOOKUP(B32,Dictionary!$J$2:$K$11,2,FALSE)</f>
        <v xml:space="preserve">FLD_LENGTH_NO </v>
      </c>
      <c r="L32" t="str">
        <f>VLOOKUP(E32,Dictionary!$J$2:$K$11,2,FALSE)</f>
        <v xml:space="preserve">FLD_LENGTH_NO </v>
      </c>
      <c r="N32" t="str">
        <f t="shared" si="0"/>
        <v>Insert into UFMT_FIELD_FORMAT (FIELD_ID, LENGTH_TYPE, LENGTH, DATA_TYPE, FIELD_TYPE, PSYMBOL, PSIDE, DESCRIPTION) Values ('30', '0', '40', '0', '0', ' ', 'R', '040 Fix Padded R');</v>
      </c>
      <c r="O32" t="str">
        <f t="shared" si="1"/>
        <v>Update UFMT_FIELD_FORMAT Set (LENGTH_TYPE, LENGTH, DATA_TYPE, FIELD_TYPE, PSYMBOL, PSIDE, DESCRIPTION) = (Select '0', '40', '0', '0', ' ', 'R', '040 Fix Padded R' From Dual) Where FIELD_ID = '30';</v>
      </c>
    </row>
    <row r="33" spans="1:15" x14ac:dyDescent="0.35">
      <c r="A33">
        <v>31</v>
      </c>
      <c r="B33">
        <v>0</v>
      </c>
      <c r="C33">
        <v>16</v>
      </c>
      <c r="D33">
        <v>0</v>
      </c>
      <c r="E33">
        <v>0</v>
      </c>
      <c r="F33" s="2" t="s">
        <v>1347</v>
      </c>
      <c r="G33" s="2" t="s">
        <v>1319</v>
      </c>
      <c r="H33" s="2" t="s">
        <v>1348</v>
      </c>
      <c r="I33" s="2"/>
      <c r="J33" t="str">
        <f>VLOOKUP(D33,Dictionary!$M$2:$N$5,2,FALSE)</f>
        <v xml:space="preserve">FLD_DATA_ASCII </v>
      </c>
      <c r="K33" t="str">
        <f>VLOOKUP(B33,Dictionary!$J$2:$K$11,2,FALSE)</f>
        <v xml:space="preserve">FLD_LENGTH_NO </v>
      </c>
      <c r="L33" t="str">
        <f>VLOOKUP(E33,Dictionary!$J$2:$K$11,2,FALSE)</f>
        <v xml:space="preserve">FLD_LENGTH_NO </v>
      </c>
      <c r="N33" t="str">
        <f t="shared" si="0"/>
        <v>Insert into UFMT_FIELD_FORMAT (FIELD_ID, LENGTH_TYPE, LENGTH, DATA_TYPE, FIELD_TYPE, PSYMBOL, PSIDE, DESCRIPTION) Values ('31', '0', '16', '0', '0', 'F', 'L', '016 Fix Padded LF');</v>
      </c>
      <c r="O33" t="str">
        <f t="shared" si="1"/>
        <v>Update UFMT_FIELD_FORMAT Set (LENGTH_TYPE, LENGTH, DATA_TYPE, FIELD_TYPE, PSYMBOL, PSIDE, DESCRIPTION) = (Select '0', '16', '0', '0', 'F', 'L', '016 Fix Padded LF' From Dual) Where FIELD_ID = '31';</v>
      </c>
    </row>
    <row r="34" spans="1:15" x14ac:dyDescent="0.35">
      <c r="A34">
        <v>32</v>
      </c>
      <c r="B34">
        <v>0</v>
      </c>
      <c r="C34">
        <v>16</v>
      </c>
      <c r="D34">
        <v>0</v>
      </c>
      <c r="E34">
        <v>0</v>
      </c>
      <c r="F34" s="2"/>
      <c r="G34" s="2" t="s">
        <v>1319</v>
      </c>
      <c r="H34" s="2" t="s">
        <v>1349</v>
      </c>
      <c r="I34" s="2"/>
      <c r="J34" t="str">
        <f>VLOOKUP(D34,Dictionary!$M$2:$N$5,2,FALSE)</f>
        <v xml:space="preserve">FLD_DATA_ASCII </v>
      </c>
      <c r="K34" t="str">
        <f>VLOOKUP(B34,Dictionary!$J$2:$K$11,2,FALSE)</f>
        <v xml:space="preserve">FLD_LENGTH_NO </v>
      </c>
      <c r="L34" t="str">
        <f>VLOOKUP(E34,Dictionary!$J$2:$K$11,2,FALSE)</f>
        <v xml:space="preserve">FLD_LENGTH_NO </v>
      </c>
      <c r="N34" t="str">
        <f t="shared" si="0"/>
        <v>Insert into UFMT_FIELD_FORMAT (FIELD_ID, LENGTH_TYPE, LENGTH, DATA_TYPE, FIELD_TYPE, PSYMBOL, PSIDE, DESCRIPTION) Values ('32', '0', '16', '0', '0', '', 'L', '016 Fix Padded L');</v>
      </c>
      <c r="O34" t="str">
        <f t="shared" si="1"/>
        <v>Update UFMT_FIELD_FORMAT Set (LENGTH_TYPE, LENGTH, DATA_TYPE, FIELD_TYPE, PSYMBOL, PSIDE, DESCRIPTION) = (Select '0', '16', '0', '0', '', 'L', '016 Fix Padded L' From Dual) Where FIELD_ID = '32';</v>
      </c>
    </row>
    <row r="35" spans="1:15" x14ac:dyDescent="0.35">
      <c r="A35">
        <v>33</v>
      </c>
      <c r="B35">
        <v>0</v>
      </c>
      <c r="C35">
        <v>10</v>
      </c>
      <c r="D35">
        <v>0</v>
      </c>
      <c r="E35">
        <v>0</v>
      </c>
      <c r="F35" s="2"/>
      <c r="G35" s="2" t="s">
        <v>1319</v>
      </c>
      <c r="H35" s="2" t="s">
        <v>1350</v>
      </c>
      <c r="I35" s="2"/>
      <c r="J35" t="str">
        <f>VLOOKUP(D35,Dictionary!$M$2:$N$5,2,FALSE)</f>
        <v xml:space="preserve">FLD_DATA_ASCII </v>
      </c>
      <c r="K35" t="str">
        <f>VLOOKUP(B35,Dictionary!$J$2:$K$11,2,FALSE)</f>
        <v xml:space="preserve">FLD_LENGTH_NO </v>
      </c>
      <c r="L35" t="str">
        <f>VLOOKUP(E35,Dictionary!$J$2:$K$11,2,FALSE)</f>
        <v xml:space="preserve">FLD_LENGTH_NO </v>
      </c>
      <c r="N35" t="str">
        <f t="shared" si="0"/>
        <v>Insert into UFMT_FIELD_FORMAT (FIELD_ID, LENGTH_TYPE, LENGTH, DATA_TYPE, FIELD_TYPE, PSYMBOL, PSIDE, DESCRIPTION) Values ('33', '0', '10', '0', '0', '', 'L', '010 Fix');</v>
      </c>
      <c r="O35" t="str">
        <f t="shared" si="1"/>
        <v>Update UFMT_FIELD_FORMAT Set (LENGTH_TYPE, LENGTH, DATA_TYPE, FIELD_TYPE, PSYMBOL, PSIDE, DESCRIPTION) = (Select '0', '10', '0', '0', '', 'L', '010 Fix' From Dual) Where FIELD_ID = '33';</v>
      </c>
    </row>
    <row r="36" spans="1:15" x14ac:dyDescent="0.35">
      <c r="A36">
        <v>34</v>
      </c>
      <c r="B36">
        <v>2</v>
      </c>
      <c r="C36">
        <v>8</v>
      </c>
      <c r="D36">
        <v>0</v>
      </c>
      <c r="E36">
        <v>0</v>
      </c>
      <c r="F36" s="2"/>
      <c r="G36" s="2"/>
      <c r="H36" s="2" t="s">
        <v>1351</v>
      </c>
      <c r="I36" s="2"/>
      <c r="J36" t="str">
        <f>VLOOKUP(D36,Dictionary!$M$2:$N$5,2,FALSE)</f>
        <v xml:space="preserve">FLD_DATA_ASCII </v>
      </c>
      <c r="K36" t="str">
        <f>VLOOKUP(B36,Dictionary!$J$2:$K$11,2,FALSE)</f>
        <v xml:space="preserve">FLD_LENGTH_LLLA </v>
      </c>
      <c r="L36" t="str">
        <f>VLOOKUP(E36,Dictionary!$J$2:$K$11,2,FALSE)</f>
        <v xml:space="preserve">FLD_LENGTH_NO </v>
      </c>
      <c r="N36" t="str">
        <f t="shared" si="0"/>
        <v>Insert into UFMT_FIELD_FORMAT (FIELD_ID, LENGTH_TYPE, LENGTH, DATA_TYPE, FIELD_TYPE, PSYMBOL, PSIDE, DESCRIPTION) Values ('34', '2', '8', '0', '0', '', '', '008 Var LLLA');</v>
      </c>
      <c r="O36" t="str">
        <f t="shared" si="1"/>
        <v>Update UFMT_FIELD_FORMAT Set (LENGTH_TYPE, LENGTH, DATA_TYPE, FIELD_TYPE, PSYMBOL, PSIDE, DESCRIPTION) = (Select '2', '8', '0', '0', '', '', '008 Var LLLA' From Dual) Where FIELD_ID = '34';</v>
      </c>
    </row>
    <row r="37" spans="1:15" x14ac:dyDescent="0.35">
      <c r="A37">
        <v>35</v>
      </c>
      <c r="B37">
        <v>2</v>
      </c>
      <c r="C37">
        <v>4</v>
      </c>
      <c r="D37">
        <v>0</v>
      </c>
      <c r="E37">
        <v>0</v>
      </c>
      <c r="F37" s="2"/>
      <c r="G37" s="2"/>
      <c r="H37" s="2" t="s">
        <v>1352</v>
      </c>
      <c r="I37" s="2"/>
      <c r="J37" t="str">
        <f>VLOOKUP(D37,Dictionary!$M$2:$N$5,2,FALSE)</f>
        <v xml:space="preserve">FLD_DATA_ASCII </v>
      </c>
      <c r="K37" t="str">
        <f>VLOOKUP(B37,Dictionary!$J$2:$K$11,2,FALSE)</f>
        <v xml:space="preserve">FLD_LENGTH_LLLA </v>
      </c>
      <c r="L37" t="str">
        <f>VLOOKUP(E37,Dictionary!$J$2:$K$11,2,FALSE)</f>
        <v xml:space="preserve">FLD_LENGTH_NO </v>
      </c>
      <c r="N37" t="str">
        <f t="shared" si="0"/>
        <v>Insert into UFMT_FIELD_FORMAT (FIELD_ID, LENGTH_TYPE, LENGTH, DATA_TYPE, FIELD_TYPE, PSYMBOL, PSIDE, DESCRIPTION) Values ('35', '2', '4', '0', '0', '', '', '004 Var LLLA');</v>
      </c>
      <c r="O37" t="str">
        <f t="shared" si="1"/>
        <v>Update UFMT_FIELD_FORMAT Set (LENGTH_TYPE, LENGTH, DATA_TYPE, FIELD_TYPE, PSYMBOL, PSIDE, DESCRIPTION) = (Select '2', '4', '0', '0', '', '', '004 Var LLLA' From Dual) Where FIELD_ID = '35';</v>
      </c>
    </row>
    <row r="38" spans="1:15" x14ac:dyDescent="0.35">
      <c r="A38">
        <v>36</v>
      </c>
      <c r="B38">
        <v>2</v>
      </c>
      <c r="C38">
        <v>100</v>
      </c>
      <c r="D38">
        <v>0</v>
      </c>
      <c r="E38">
        <v>0</v>
      </c>
      <c r="F38" s="2"/>
      <c r="G38" s="2"/>
      <c r="H38" s="2" t="s">
        <v>1353</v>
      </c>
      <c r="I38" s="2"/>
      <c r="J38" t="str">
        <f>VLOOKUP(D38,Dictionary!$M$2:$N$5,2,FALSE)</f>
        <v xml:space="preserve">FLD_DATA_ASCII </v>
      </c>
      <c r="K38" t="str">
        <f>VLOOKUP(B38,Dictionary!$J$2:$K$11,2,FALSE)</f>
        <v xml:space="preserve">FLD_LENGTH_LLLA </v>
      </c>
      <c r="L38" t="str">
        <f>VLOOKUP(E38,Dictionary!$J$2:$K$11,2,FALSE)</f>
        <v xml:space="preserve">FLD_LENGTH_NO </v>
      </c>
      <c r="N38" t="str">
        <f t="shared" si="0"/>
        <v>Insert into UFMT_FIELD_FORMAT (FIELD_ID, LENGTH_TYPE, LENGTH, DATA_TYPE, FIELD_TYPE, PSYMBOL, PSIDE, DESCRIPTION) Values ('36', '2', '100', '0', '0', '', '', '100 Var LLLA');</v>
      </c>
      <c r="O38" t="str">
        <f t="shared" si="1"/>
        <v>Update UFMT_FIELD_FORMAT Set (LENGTH_TYPE, LENGTH, DATA_TYPE, FIELD_TYPE, PSYMBOL, PSIDE, DESCRIPTION) = (Select '2', '100', '0', '0', '', '', '100 Var LLLA' From Dual) Where FIELD_ID = '36';</v>
      </c>
    </row>
    <row r="39" spans="1:15" x14ac:dyDescent="0.35">
      <c r="A39">
        <v>37</v>
      </c>
      <c r="B39">
        <v>2</v>
      </c>
      <c r="C39">
        <v>1</v>
      </c>
      <c r="D39">
        <v>0</v>
      </c>
      <c r="E39">
        <v>0</v>
      </c>
      <c r="F39" s="2"/>
      <c r="G39" s="2"/>
      <c r="H39" s="2" t="s">
        <v>1354</v>
      </c>
      <c r="I39" s="2"/>
      <c r="J39" t="str">
        <f>VLOOKUP(D39,Dictionary!$M$2:$N$5,2,FALSE)</f>
        <v xml:space="preserve">FLD_DATA_ASCII </v>
      </c>
      <c r="K39" t="str">
        <f>VLOOKUP(B39,Dictionary!$J$2:$K$11,2,FALSE)</f>
        <v xml:space="preserve">FLD_LENGTH_LLLA </v>
      </c>
      <c r="L39" t="str">
        <f>VLOOKUP(E39,Dictionary!$J$2:$K$11,2,FALSE)</f>
        <v xml:space="preserve">FLD_LENGTH_NO </v>
      </c>
      <c r="N39" t="str">
        <f t="shared" si="0"/>
        <v>Insert into UFMT_FIELD_FORMAT (FIELD_ID, LENGTH_TYPE, LENGTH, DATA_TYPE, FIELD_TYPE, PSYMBOL, PSIDE, DESCRIPTION) Values ('37', '2', '1', '0', '0', '', '', '001 Var LLLA');</v>
      </c>
      <c r="O39" t="str">
        <f t="shared" si="1"/>
        <v>Update UFMT_FIELD_FORMAT Set (LENGTH_TYPE, LENGTH, DATA_TYPE, FIELD_TYPE, PSYMBOL, PSIDE, DESCRIPTION) = (Select '2', '1', '0', '0', '', '', '001 Var LLLA' From Dual) Where FIELD_ID = '37';</v>
      </c>
    </row>
    <row r="40" spans="1:15" x14ac:dyDescent="0.35">
      <c r="A40">
        <v>38</v>
      </c>
      <c r="B40">
        <v>2</v>
      </c>
      <c r="C40">
        <v>6</v>
      </c>
      <c r="D40">
        <v>0</v>
      </c>
      <c r="E40">
        <v>0</v>
      </c>
      <c r="F40" s="2"/>
      <c r="G40" s="2"/>
      <c r="H40" s="2" t="s">
        <v>1355</v>
      </c>
      <c r="I40" s="2"/>
      <c r="J40" t="str">
        <f>VLOOKUP(D40,Dictionary!$M$2:$N$5,2,FALSE)</f>
        <v xml:space="preserve">FLD_DATA_ASCII </v>
      </c>
      <c r="K40" t="str">
        <f>VLOOKUP(B40,Dictionary!$J$2:$K$11,2,FALSE)</f>
        <v xml:space="preserve">FLD_LENGTH_LLLA </v>
      </c>
      <c r="L40" t="str">
        <f>VLOOKUP(E40,Dictionary!$J$2:$K$11,2,FALSE)</f>
        <v xml:space="preserve">FLD_LENGTH_NO </v>
      </c>
      <c r="N40" t="str">
        <f t="shared" si="0"/>
        <v>Insert into UFMT_FIELD_FORMAT (FIELD_ID, LENGTH_TYPE, LENGTH, DATA_TYPE, FIELD_TYPE, PSYMBOL, PSIDE, DESCRIPTION) Values ('38', '2', '6', '0', '0', '', '', '006 Var LLLA');</v>
      </c>
      <c r="O40" t="str">
        <f t="shared" si="1"/>
        <v>Update UFMT_FIELD_FORMAT Set (LENGTH_TYPE, LENGTH, DATA_TYPE, FIELD_TYPE, PSYMBOL, PSIDE, DESCRIPTION) = (Select '2', '6', '0', '0', '', '', '006 Var LLLA' From Dual) Where FIELD_ID = '38';</v>
      </c>
    </row>
    <row r="41" spans="1:15" x14ac:dyDescent="0.35">
      <c r="A41">
        <v>39</v>
      </c>
      <c r="B41">
        <v>2</v>
      </c>
      <c r="C41">
        <v>120</v>
      </c>
      <c r="D41">
        <v>0</v>
      </c>
      <c r="E41">
        <v>0</v>
      </c>
      <c r="F41" s="2"/>
      <c r="G41" s="2"/>
      <c r="H41" s="2" t="s">
        <v>1356</v>
      </c>
      <c r="I41" s="2"/>
      <c r="J41" t="str">
        <f>VLOOKUP(D41,Dictionary!$M$2:$N$5,2,FALSE)</f>
        <v xml:space="preserve">FLD_DATA_ASCII </v>
      </c>
      <c r="K41" t="str">
        <f>VLOOKUP(B41,Dictionary!$J$2:$K$11,2,FALSE)</f>
        <v xml:space="preserve">FLD_LENGTH_LLLA </v>
      </c>
      <c r="L41" t="str">
        <f>VLOOKUP(E41,Dictionary!$J$2:$K$11,2,FALSE)</f>
        <v xml:space="preserve">FLD_LENGTH_NO </v>
      </c>
      <c r="N41" t="str">
        <f t="shared" si="0"/>
        <v>Insert into UFMT_FIELD_FORMAT (FIELD_ID, LENGTH_TYPE, LENGTH, DATA_TYPE, FIELD_TYPE, PSYMBOL, PSIDE, DESCRIPTION) Values ('39', '2', '120', '0', '0', '', '', '120 Var LLLA');</v>
      </c>
      <c r="O41" t="str">
        <f t="shared" si="1"/>
        <v>Update UFMT_FIELD_FORMAT Set (LENGTH_TYPE, LENGTH, DATA_TYPE, FIELD_TYPE, PSYMBOL, PSIDE, DESCRIPTION) = (Select '2', '120', '0', '0', '', '', '120 Var LLLA' From Dual) Where FIELD_ID = '39';</v>
      </c>
    </row>
    <row r="42" spans="1:15" x14ac:dyDescent="0.35">
      <c r="A42">
        <v>40</v>
      </c>
      <c r="B42">
        <v>0</v>
      </c>
      <c r="C42">
        <v>20</v>
      </c>
      <c r="D42">
        <v>0</v>
      </c>
      <c r="E42">
        <v>0</v>
      </c>
      <c r="F42" s="2" t="s">
        <v>1326</v>
      </c>
      <c r="G42" s="2" t="s">
        <v>1319</v>
      </c>
      <c r="H42" s="2" t="s">
        <v>1357</v>
      </c>
      <c r="I42" s="2"/>
      <c r="J42" t="str">
        <f>VLOOKUP(D42,Dictionary!$M$2:$N$5,2,FALSE)</f>
        <v xml:space="preserve">FLD_DATA_ASCII </v>
      </c>
      <c r="K42" t="str">
        <f>VLOOKUP(B42,Dictionary!$J$2:$K$11,2,FALSE)</f>
        <v xml:space="preserve">FLD_LENGTH_NO </v>
      </c>
      <c r="L42" t="str">
        <f>VLOOKUP(E42,Dictionary!$J$2:$K$11,2,FALSE)</f>
        <v xml:space="preserve">FLD_LENGTH_NO </v>
      </c>
      <c r="N42" t="str">
        <f t="shared" si="0"/>
        <v>Insert into UFMT_FIELD_FORMAT (FIELD_ID, LENGTH_TYPE, LENGTH, DATA_TYPE, FIELD_TYPE, PSYMBOL, PSIDE, DESCRIPTION) Values ('40', '0', '20', '0', '0', ' ', 'L', '20 Fix Padded L');</v>
      </c>
      <c r="O42" t="str">
        <f t="shared" si="1"/>
        <v>Update UFMT_FIELD_FORMAT Set (LENGTH_TYPE, LENGTH, DATA_TYPE, FIELD_TYPE, PSYMBOL, PSIDE, DESCRIPTION) = (Select '0', '20', '0', '0', ' ', 'L', '20 Fix Padded L' From Dual) Where FIELD_ID = '40';</v>
      </c>
    </row>
    <row r="43" spans="1:15" x14ac:dyDescent="0.35">
      <c r="A43">
        <v>41</v>
      </c>
      <c r="B43">
        <v>0</v>
      </c>
      <c r="C43">
        <v>5</v>
      </c>
      <c r="D43">
        <v>0</v>
      </c>
      <c r="E43">
        <v>0</v>
      </c>
      <c r="F43" s="2" t="s">
        <v>254</v>
      </c>
      <c r="G43" s="2" t="s">
        <v>1319</v>
      </c>
      <c r="H43" s="2" t="s">
        <v>1358</v>
      </c>
      <c r="I43" s="2"/>
      <c r="J43" t="str">
        <f>VLOOKUP(D43,Dictionary!$M$2:$N$5,2,FALSE)</f>
        <v xml:space="preserve">FLD_DATA_ASCII </v>
      </c>
      <c r="K43" t="str">
        <f>VLOOKUP(B43,Dictionary!$J$2:$K$11,2,FALSE)</f>
        <v xml:space="preserve">FLD_LENGTH_NO </v>
      </c>
      <c r="L43" t="str">
        <f>VLOOKUP(E43,Dictionary!$J$2:$K$11,2,FALSE)</f>
        <v xml:space="preserve">FLD_LENGTH_NO </v>
      </c>
      <c r="N43" t="str">
        <f t="shared" si="0"/>
        <v>Insert into UFMT_FIELD_FORMAT (FIELD_ID, LENGTH_TYPE, LENGTH, DATA_TYPE, FIELD_TYPE, PSYMBOL, PSIDE, DESCRIPTION) Values ('41', '0', '5', '0', '0', '0', 'L', '005 Fix Padded L0');</v>
      </c>
      <c r="O43" t="str">
        <f t="shared" si="1"/>
        <v>Update UFMT_FIELD_FORMAT Set (LENGTH_TYPE, LENGTH, DATA_TYPE, FIELD_TYPE, PSYMBOL, PSIDE, DESCRIPTION) = (Select '0', '5', '0', '0', '0', 'L', '005 Fix Padded L0' From Dual) Where FIELD_ID = '41';</v>
      </c>
    </row>
    <row r="44" spans="1:15" x14ac:dyDescent="0.35">
      <c r="A44" s="2">
        <v>42</v>
      </c>
      <c r="B44">
        <v>0</v>
      </c>
      <c r="C44" s="2">
        <v>30</v>
      </c>
      <c r="D44">
        <v>0</v>
      </c>
      <c r="E44">
        <v>0</v>
      </c>
      <c r="F44" s="2" t="s">
        <v>1326</v>
      </c>
      <c r="G44" s="2" t="s">
        <v>1327</v>
      </c>
      <c r="H44" s="2" t="s">
        <v>1359</v>
      </c>
      <c r="I44" s="2"/>
      <c r="J44" t="str">
        <f>VLOOKUP(D44,Dictionary!$M$2:$N$5,2,FALSE)</f>
        <v xml:space="preserve">FLD_DATA_ASCII </v>
      </c>
      <c r="K44" t="str">
        <f>VLOOKUP(B44,Dictionary!$J$2:$K$11,2,FALSE)</f>
        <v xml:space="preserve">FLD_LENGTH_NO </v>
      </c>
      <c r="L44" t="str">
        <f>VLOOKUP(E44,Dictionary!$J$2:$K$11,2,FALSE)</f>
        <v xml:space="preserve">FLD_LENGTH_NO </v>
      </c>
      <c r="N44" t="str">
        <f t="shared" si="0"/>
        <v>Insert into UFMT_FIELD_FORMAT (FIELD_ID, LENGTH_TYPE, LENGTH, DATA_TYPE, FIELD_TYPE, PSYMBOL, PSIDE, DESCRIPTION) Values ('42', '0', '30', '0', '0', ' ', 'R', '030 Fix Padded R Space');</v>
      </c>
      <c r="O44" t="str">
        <f t="shared" si="1"/>
        <v>Update UFMT_FIELD_FORMAT Set (LENGTH_TYPE, LENGTH, DATA_TYPE, FIELD_TYPE, PSYMBOL, PSIDE, DESCRIPTION) = (Select '0', '30', '0', '0', ' ', 'R', '030 Fix Padded R Space' From Dual) Where FIELD_ID = '42';</v>
      </c>
    </row>
    <row r="45" spans="1:15" x14ac:dyDescent="0.35">
      <c r="A45" s="2">
        <v>43</v>
      </c>
      <c r="B45">
        <v>0</v>
      </c>
      <c r="C45" s="2">
        <v>2</v>
      </c>
      <c r="D45">
        <v>0</v>
      </c>
      <c r="E45">
        <v>0</v>
      </c>
      <c r="F45" s="2"/>
      <c r="G45" s="2" t="s">
        <v>1319</v>
      </c>
      <c r="H45" s="2" t="s">
        <v>1360</v>
      </c>
      <c r="I45" s="2"/>
      <c r="J45" t="str">
        <f>VLOOKUP(D45,Dictionary!$M$2:$N$5,2,FALSE)</f>
        <v xml:space="preserve">FLD_DATA_ASCII </v>
      </c>
      <c r="K45" t="str">
        <f>VLOOKUP(B45,Dictionary!$J$2:$K$11,2,FALSE)</f>
        <v xml:space="preserve">FLD_LENGTH_NO </v>
      </c>
      <c r="L45" t="str">
        <f>VLOOKUP(E45,Dictionary!$J$2:$K$11,2,FALSE)</f>
        <v xml:space="preserve">FLD_LENGTH_NO </v>
      </c>
      <c r="N45" t="str">
        <f t="shared" si="0"/>
        <v>Insert into UFMT_FIELD_FORMAT (FIELD_ID, LENGTH_TYPE, LENGTH, DATA_TYPE, FIELD_TYPE, PSYMBOL, PSIDE, DESCRIPTION) Values ('43', '0', '2', '0', '0', '', 'L', '002 Fix Padded L');</v>
      </c>
      <c r="O45" t="str">
        <f t="shared" si="1"/>
        <v>Update UFMT_FIELD_FORMAT Set (LENGTH_TYPE, LENGTH, DATA_TYPE, FIELD_TYPE, PSYMBOL, PSIDE, DESCRIPTION) = (Select '0', '2', '0', '0', '', 'L', '002 Fix Padded L' From Dual) Where FIELD_ID = '43';</v>
      </c>
    </row>
    <row r="46" spans="1:15" x14ac:dyDescent="0.35">
      <c r="A46" s="2">
        <v>44</v>
      </c>
      <c r="B46">
        <v>0</v>
      </c>
      <c r="C46" s="2"/>
      <c r="D46">
        <v>0</v>
      </c>
      <c r="E46">
        <v>0</v>
      </c>
      <c r="F46" s="2"/>
      <c r="G46" s="2"/>
      <c r="H46" s="2" t="s">
        <v>1361</v>
      </c>
      <c r="I46" s="2"/>
      <c r="J46" t="str">
        <f>VLOOKUP(D46,Dictionary!$M$2:$N$5,2,FALSE)</f>
        <v xml:space="preserve">FLD_DATA_ASCII </v>
      </c>
      <c r="K46" t="str">
        <f>VLOOKUP(B46,Dictionary!$J$2:$K$11,2,FALSE)</f>
        <v xml:space="preserve">FLD_LENGTH_NO </v>
      </c>
      <c r="L46" t="str">
        <f>VLOOKUP(E46,Dictionary!$J$2:$K$11,2,FALSE)</f>
        <v xml:space="preserve">FLD_LENGTH_NO </v>
      </c>
      <c r="N46" t="str">
        <f t="shared" si="0"/>
        <v>Insert into UFMT_FIELD_FORMAT (FIELD_ID, LENGTH_TYPE, LENGTH, DATA_TYPE, FIELD_TYPE, PSYMBOL, PSIDE, DESCRIPTION) Values ('44', '0', '', '0', '0', '', '', 'Variable length');</v>
      </c>
      <c r="O46" t="str">
        <f t="shared" si="1"/>
        <v>Update UFMT_FIELD_FORMAT Set (LENGTH_TYPE, LENGTH, DATA_TYPE, FIELD_TYPE, PSYMBOL, PSIDE, DESCRIPTION) = (Select '0', '', '0', '0', '', '', 'Variable length' From Dual) Where FIELD_ID = '44';</v>
      </c>
    </row>
    <row r="47" spans="1:15" x14ac:dyDescent="0.35">
      <c r="A47" s="2">
        <v>45</v>
      </c>
      <c r="B47">
        <v>0</v>
      </c>
      <c r="C47" s="2">
        <v>16</v>
      </c>
      <c r="D47">
        <v>0</v>
      </c>
      <c r="E47">
        <v>0</v>
      </c>
      <c r="F47" s="2" t="s">
        <v>1326</v>
      </c>
      <c r="G47" s="2" t="s">
        <v>1327</v>
      </c>
      <c r="H47" s="2" t="s">
        <v>1362</v>
      </c>
      <c r="I47" s="2"/>
      <c r="J47" t="str">
        <f>VLOOKUP(D47,Dictionary!$M$2:$N$5,2,FALSE)</f>
        <v xml:space="preserve">FLD_DATA_ASCII </v>
      </c>
      <c r="K47" t="str">
        <f>VLOOKUP(B47,Dictionary!$J$2:$K$11,2,FALSE)</f>
        <v xml:space="preserve">FLD_LENGTH_NO </v>
      </c>
      <c r="L47" t="str">
        <f>VLOOKUP(E47,Dictionary!$J$2:$K$11,2,FALSE)</f>
        <v xml:space="preserve">FLD_LENGTH_NO </v>
      </c>
      <c r="N47" t="str">
        <f t="shared" si="0"/>
        <v>Insert into UFMT_FIELD_FORMAT (FIELD_ID, LENGTH_TYPE, LENGTH, DATA_TYPE, FIELD_TYPE, PSYMBOL, PSIDE, DESCRIPTION) Values ('45', '0', '16', '0', '0', ' ', 'R', '016 Fix Padded R Space');</v>
      </c>
      <c r="O47" t="str">
        <f t="shared" si="1"/>
        <v>Update UFMT_FIELD_FORMAT Set (LENGTH_TYPE, LENGTH, DATA_TYPE, FIELD_TYPE, PSYMBOL, PSIDE, DESCRIPTION) = (Select '0', '16', '0', '0', ' ', 'R', '016 Fix Padded R Space' From Dual) Where FIELD_ID = '45';</v>
      </c>
    </row>
    <row r="48" spans="1:15" x14ac:dyDescent="0.35">
      <c r="A48">
        <v>46</v>
      </c>
      <c r="B48">
        <v>0</v>
      </c>
      <c r="C48">
        <v>2</v>
      </c>
      <c r="D48">
        <v>0</v>
      </c>
      <c r="E48">
        <v>0</v>
      </c>
      <c r="F48" s="2" t="s">
        <v>254</v>
      </c>
      <c r="G48" s="2" t="s">
        <v>1319</v>
      </c>
      <c r="H48" s="2" t="s">
        <v>1363</v>
      </c>
      <c r="I48" s="2"/>
      <c r="J48" t="str">
        <f>VLOOKUP(D48,Dictionary!$M$2:$N$5,2,FALSE)</f>
        <v xml:space="preserve">FLD_DATA_ASCII </v>
      </c>
      <c r="K48" t="str">
        <f>VLOOKUP(B48,Dictionary!$J$2:$K$11,2,FALSE)</f>
        <v xml:space="preserve">FLD_LENGTH_NO </v>
      </c>
      <c r="L48" t="str">
        <f>VLOOKUP(E48,Dictionary!$J$2:$K$11,2,FALSE)</f>
        <v xml:space="preserve">FLD_LENGTH_NO </v>
      </c>
      <c r="N48" t="str">
        <f t="shared" si="0"/>
        <v>Insert into UFMT_FIELD_FORMAT (FIELD_ID, LENGTH_TYPE, LENGTH, DATA_TYPE, FIELD_TYPE, PSYMBOL, PSIDE, DESCRIPTION) Values ('46', '0', '2', '0', '0', '0', 'L', '02 Fix Padded L0');</v>
      </c>
      <c r="O48" t="str">
        <f t="shared" si="1"/>
        <v>Update UFMT_FIELD_FORMAT Set (LENGTH_TYPE, LENGTH, DATA_TYPE, FIELD_TYPE, PSYMBOL, PSIDE, DESCRIPTION) = (Select '0', '2', '0', '0', '0', 'L', '02 Fix Padded L0' From Dual) Where FIELD_ID = '46';</v>
      </c>
    </row>
  </sheetData>
  <autoFilter ref="A3:P48"/>
  <sortState ref="A4:H37">
    <sortCondition ref="A4:A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8"/>
  <sheetViews>
    <sheetView workbookViewId="0">
      <pane ySplit="3" topLeftCell="A19" activePane="bottomLeft" state="frozen"/>
      <selection pane="bottomLeft" activeCell="F24" sqref="F24"/>
    </sheetView>
  </sheetViews>
  <sheetFormatPr defaultRowHeight="14.5" x14ac:dyDescent="0.35"/>
  <cols>
    <col min="1" max="1" width="11.54296875" style="3" bestFit="1" customWidth="1"/>
    <col min="2" max="2" width="14.1796875" style="3" bestFit="1" customWidth="1"/>
    <col min="3" max="3" width="33.7265625" style="3" customWidth="1"/>
    <col min="4" max="4" width="13.453125" style="3" bestFit="1" customWidth="1"/>
    <col min="5" max="5" width="8.54296875" style="3" customWidth="1"/>
    <col min="6" max="6" width="24.81640625" style="3" customWidth="1"/>
    <col min="7" max="7" width="21.81640625" style="3" customWidth="1"/>
    <col min="8" max="8" width="13.453125" style="3" customWidth="1"/>
  </cols>
  <sheetData>
    <row r="3" spans="1:11" s="1" customFormat="1" x14ac:dyDescent="0.35">
      <c r="A3" s="1" t="s">
        <v>1364</v>
      </c>
      <c r="B3" s="1" t="s">
        <v>1365</v>
      </c>
      <c r="C3" s="1" t="s">
        <v>5</v>
      </c>
      <c r="D3" s="1" t="s">
        <v>1366</v>
      </c>
      <c r="F3" s="1" t="s">
        <v>1367</v>
      </c>
      <c r="G3" s="1" t="s">
        <v>1368</v>
      </c>
      <c r="I3" s="1" t="s">
        <v>8</v>
      </c>
      <c r="J3" s="1" t="s">
        <v>9</v>
      </c>
      <c r="K3" s="1" t="s">
        <v>1369</v>
      </c>
    </row>
    <row r="4" spans="1:11" x14ac:dyDescent="0.35">
      <c r="A4">
        <v>1</v>
      </c>
      <c r="B4">
        <v>2</v>
      </c>
      <c r="C4" t="s">
        <v>1370</v>
      </c>
      <c r="D4">
        <v>1</v>
      </c>
      <c r="F4" t="str">
        <f>VLOOKUP(B4,Dictionary!$P$2:$Q$5,2,FALSE)</f>
        <v>FMT_TYPE_COMPLEX</v>
      </c>
      <c r="G4" t="str">
        <f>VLOOKUP(D4,Dictionary!$S$2:$T$5,2,FALSE)</f>
        <v>ASCII_BITMAP_TYPE</v>
      </c>
      <c r="I4" t="str">
        <f t="shared" ref="I4:I28" si="0">"Insert into UFMT_FORMAT (FORMAT_ID, FORMAT_TYPE, DESCRIPTION, BITMAP_TYPE) Values ('"&amp;A4&amp;"', '"&amp;B4&amp;"', '"&amp;C4&amp;"', '"&amp;D4&amp;"');"</f>
        <v>Insert into UFMT_FORMAT (FORMAT_ID, FORMAT_TYPE, DESCRIPTION, BITMAP_TYPE) Values ('1', '2', 'iBSM CBS Format - DE 54', '1');</v>
      </c>
      <c r="J4" t="str">
        <f t="shared" ref="J4:J28" si="1">"Update UFMT_FORMAT set FORMAT_TYPE = '"&amp;B4&amp;"', DESCRIPTION = '"&amp;C4&amp;"', BITMAP_TYPE = '"&amp;D4&amp;"'  Where FORMAT_ID = '"&amp;A4&amp;"';"</f>
        <v>Update UFMT_FORMAT set FORMAT_TYPE = '2', DESCRIPTION = 'iBSM CBS Format - DE 54', BITMAP_TYPE = '1'  Where FORMAT_ID = '1';</v>
      </c>
    </row>
    <row r="5" spans="1:11" x14ac:dyDescent="0.35">
      <c r="A5">
        <v>10</v>
      </c>
      <c r="B5">
        <v>2</v>
      </c>
      <c r="C5" t="s">
        <v>1371</v>
      </c>
      <c r="D5">
        <v>1</v>
      </c>
      <c r="F5" t="str">
        <f>VLOOKUP(B5,Dictionary!$P$2:$Q$5,2,FALSE)</f>
        <v>FMT_TYPE_COMPLEX</v>
      </c>
      <c r="G5" t="str">
        <f>VLOOKUP(D5,Dictionary!$S$2:$T$5,2,FALSE)</f>
        <v>ASCII_BITMAP_TYPE</v>
      </c>
      <c r="I5" t="str">
        <f t="shared" si="0"/>
        <v>Insert into UFMT_FORMAT (FORMAT_ID, FORMAT_TYPE, DESCRIPTION, BITMAP_TYPE) Values ('10', '2', 'iBSM CBS Format - DE 54 sub-record', '1');</v>
      </c>
      <c r="J5" t="str">
        <f t="shared" si="1"/>
        <v>Update UFMT_FORMAT set FORMAT_TYPE = '2', DESCRIPTION = 'iBSM CBS Format - DE 54 sub-record', BITMAP_TYPE = '1'  Where FORMAT_ID = '10';</v>
      </c>
    </row>
    <row r="6" spans="1:11" x14ac:dyDescent="0.35">
      <c r="A6">
        <v>100</v>
      </c>
      <c r="B6">
        <v>0</v>
      </c>
      <c r="C6" t="s">
        <v>1372</v>
      </c>
      <c r="D6">
        <v>1</v>
      </c>
      <c r="F6" t="str">
        <f>VLOOKUP(B6,Dictionary!$P$2:$Q$5,2,FALSE)</f>
        <v>FMT_TYPE_ISO8583_87</v>
      </c>
      <c r="G6" t="str">
        <f>VLOOKUP(D6,Dictionary!$S$2:$T$5,2,FALSE)</f>
        <v>ASCII_BITMAP_TYPE</v>
      </c>
      <c r="I6" t="str">
        <f t="shared" si="0"/>
        <v>Insert into UFMT_FORMAT (FORMAT_ID, FORMAT_TYPE, DESCRIPTION, BITMAP_TYPE) Values ('100', '0', 'iBSM CBS Format - Out 0800', '1');</v>
      </c>
      <c r="J6" t="str">
        <f t="shared" si="1"/>
        <v>Update UFMT_FORMAT set FORMAT_TYPE = '0', DESCRIPTION = 'iBSM CBS Format - Out 0800', BITMAP_TYPE = '1'  Where FORMAT_ID = '100';</v>
      </c>
    </row>
    <row r="7" spans="1:11" x14ac:dyDescent="0.35">
      <c r="A7">
        <v>101</v>
      </c>
      <c r="B7">
        <v>0</v>
      </c>
      <c r="C7" t="s">
        <v>1373</v>
      </c>
      <c r="D7">
        <v>1</v>
      </c>
      <c r="F7" t="str">
        <f>VLOOKUP(B7,Dictionary!$P$2:$Q$5,2,FALSE)</f>
        <v>FMT_TYPE_ISO8583_87</v>
      </c>
      <c r="G7" t="str">
        <f>VLOOKUP(D7,Dictionary!$S$2:$T$5,2,FALSE)</f>
        <v>ASCII_BITMAP_TYPE</v>
      </c>
      <c r="I7" t="str">
        <f t="shared" si="0"/>
        <v>Insert into UFMT_FORMAT (FORMAT_ID, FORMAT_TYPE, DESCRIPTION, BITMAP_TYPE) Values ('101', '0', 'iBSM CBS Format - In 0810', '1');</v>
      </c>
      <c r="J7" t="str">
        <f t="shared" si="1"/>
        <v>Update UFMT_FORMAT set FORMAT_TYPE = '0', DESCRIPTION = 'iBSM CBS Format - In 0810', BITMAP_TYPE = '1'  Where FORMAT_ID = '101';</v>
      </c>
    </row>
    <row r="8" spans="1:11" x14ac:dyDescent="0.35">
      <c r="A8">
        <v>102</v>
      </c>
      <c r="B8">
        <v>0</v>
      </c>
      <c r="C8" t="s">
        <v>1374</v>
      </c>
      <c r="D8">
        <v>1</v>
      </c>
      <c r="F8" t="str">
        <f>VLOOKUP(B8,Dictionary!$P$2:$Q$5,2,FALSE)</f>
        <v>FMT_TYPE_ISO8583_87</v>
      </c>
      <c r="G8" t="str">
        <f>VLOOKUP(D8,Dictionary!$S$2:$T$5,2,FALSE)</f>
        <v>ASCII_BITMAP_TYPE</v>
      </c>
      <c r="I8" t="str">
        <f t="shared" si="0"/>
        <v>Insert into UFMT_FORMAT (FORMAT_ID, FORMAT_TYPE, DESCRIPTION, BITMAP_TYPE) Values ('102', '0', 'iBSM CBS Format - In 0800', '1');</v>
      </c>
      <c r="J8" t="str">
        <f t="shared" si="1"/>
        <v>Update UFMT_FORMAT set FORMAT_TYPE = '0', DESCRIPTION = 'iBSM CBS Format - In 0800', BITMAP_TYPE = '1'  Where FORMAT_ID = '102';</v>
      </c>
    </row>
    <row r="9" spans="1:11" x14ac:dyDescent="0.35">
      <c r="A9">
        <v>103</v>
      </c>
      <c r="B9">
        <v>0</v>
      </c>
      <c r="C9" t="s">
        <v>1375</v>
      </c>
      <c r="D9">
        <v>1</v>
      </c>
      <c r="F9" t="str">
        <f>VLOOKUP(B9,Dictionary!$P$2:$Q$5,2,FALSE)</f>
        <v>FMT_TYPE_ISO8583_87</v>
      </c>
      <c r="G9" t="str">
        <f>VLOOKUP(D9,Dictionary!$S$2:$T$5,2,FALSE)</f>
        <v>ASCII_BITMAP_TYPE</v>
      </c>
      <c r="I9" t="str">
        <f t="shared" si="0"/>
        <v>Insert into UFMT_FORMAT (FORMAT_ID, FORMAT_TYPE, DESCRIPTION, BITMAP_TYPE) Values ('103', '0', 'iBSM CBS Format - Out 0810', '1');</v>
      </c>
      <c r="J9" t="str">
        <f t="shared" si="1"/>
        <v>Update UFMT_FORMAT set FORMAT_TYPE = '0', DESCRIPTION = 'iBSM CBS Format - Out 0810', BITMAP_TYPE = '1'  Where FORMAT_ID = '103';</v>
      </c>
    </row>
    <row r="10" spans="1:11" x14ac:dyDescent="0.35">
      <c r="A10">
        <v>200</v>
      </c>
      <c r="B10">
        <v>0</v>
      </c>
      <c r="C10" t="s">
        <v>1376</v>
      </c>
      <c r="D10">
        <v>1</v>
      </c>
      <c r="F10" t="str">
        <f>VLOOKUP(B10,Dictionary!$P$2:$Q$5,2,FALSE)</f>
        <v>FMT_TYPE_ISO8583_87</v>
      </c>
      <c r="G10" t="str">
        <f>VLOOKUP(D10,Dictionary!$S$2:$T$5,2,FALSE)</f>
        <v>ASCII_BITMAP_TYPE</v>
      </c>
      <c r="I10" t="str">
        <f t="shared" si="0"/>
        <v>Insert into UFMT_FORMAT (FORMAT_ID, FORMAT_TYPE, DESCRIPTION, BITMAP_TYPE) Values ('200', '0', 'iBSM CBS Format - Out 0200', '1');</v>
      </c>
      <c r="J10" t="str">
        <f t="shared" si="1"/>
        <v>Update UFMT_FORMAT set FORMAT_TYPE = '0', DESCRIPTION = 'iBSM CBS Format - Out 0200', BITMAP_TYPE = '1'  Where FORMAT_ID = '200';</v>
      </c>
    </row>
    <row r="11" spans="1:11" x14ac:dyDescent="0.35">
      <c r="A11">
        <v>201</v>
      </c>
      <c r="B11">
        <v>0</v>
      </c>
      <c r="C11" t="s">
        <v>1377</v>
      </c>
      <c r="D11">
        <v>1</v>
      </c>
      <c r="F11" t="str">
        <f>VLOOKUP(B11,Dictionary!$P$2:$Q$5,2,FALSE)</f>
        <v>FMT_TYPE_ISO8583_87</v>
      </c>
      <c r="G11" t="str">
        <f>VLOOKUP(D11,Dictionary!$S$2:$T$5,2,FALSE)</f>
        <v>ASCII_BITMAP_TYPE</v>
      </c>
      <c r="I11" t="str">
        <f t="shared" si="0"/>
        <v>Insert into UFMT_FORMAT (FORMAT_ID, FORMAT_TYPE, DESCRIPTION, BITMAP_TYPE) Values ('201', '0', 'iBSM CBS Format - In 0210', '1');</v>
      </c>
      <c r="J11" t="str">
        <f t="shared" si="1"/>
        <v>Update UFMT_FORMAT set FORMAT_TYPE = '0', DESCRIPTION = 'iBSM CBS Format - In 0210', BITMAP_TYPE = '1'  Where FORMAT_ID = '201';</v>
      </c>
    </row>
    <row r="12" spans="1:11" x14ac:dyDescent="0.35">
      <c r="A12">
        <v>300</v>
      </c>
      <c r="B12">
        <v>0</v>
      </c>
      <c r="C12" t="s">
        <v>1378</v>
      </c>
      <c r="D12">
        <v>1</v>
      </c>
      <c r="F12" t="str">
        <f>VLOOKUP(B12,Dictionary!$P$2:$Q$5,2,FALSE)</f>
        <v>FMT_TYPE_ISO8583_87</v>
      </c>
      <c r="G12" t="str">
        <f>VLOOKUP(D12,Dictionary!$S$2:$T$5,2,FALSE)</f>
        <v>ASCII_BITMAP_TYPE</v>
      </c>
      <c r="I12" t="str">
        <f t="shared" si="0"/>
        <v>Insert into UFMT_FORMAT (FORMAT_ID, FORMAT_TYPE, DESCRIPTION, BITMAP_TYPE) Values ('300', '0', 'iBSM CBS Format - Out 0400/0420', '1');</v>
      </c>
      <c r="J12" t="str">
        <f t="shared" si="1"/>
        <v>Update UFMT_FORMAT set FORMAT_TYPE = '0', DESCRIPTION = 'iBSM CBS Format - Out 0400/0420', BITMAP_TYPE = '1'  Where FORMAT_ID = '300';</v>
      </c>
    </row>
    <row r="13" spans="1:11" x14ac:dyDescent="0.35">
      <c r="A13">
        <v>301</v>
      </c>
      <c r="B13">
        <v>0</v>
      </c>
      <c r="C13" t="s">
        <v>1379</v>
      </c>
      <c r="D13">
        <v>1</v>
      </c>
      <c r="F13" t="str">
        <f>VLOOKUP(B13,Dictionary!$P$2:$Q$5,2,FALSE)</f>
        <v>FMT_TYPE_ISO8583_87</v>
      </c>
      <c r="G13" t="str">
        <f>VLOOKUP(D13,Dictionary!$S$2:$T$5,2,FALSE)</f>
        <v>ASCII_BITMAP_TYPE</v>
      </c>
      <c r="I13" t="str">
        <f t="shared" si="0"/>
        <v>Insert into UFMT_FORMAT (FORMAT_ID, FORMAT_TYPE, DESCRIPTION, BITMAP_TYPE) Values ('301', '0', 'iBSM CBS Format - In 0410/0430', '1');</v>
      </c>
      <c r="J13" t="str">
        <f t="shared" si="1"/>
        <v>Update UFMT_FORMAT set FORMAT_TYPE = '0', DESCRIPTION = 'iBSM CBS Format - In 0410/0430', BITMAP_TYPE = '1'  Where FORMAT_ID = '301';</v>
      </c>
    </row>
    <row r="14" spans="1:11" x14ac:dyDescent="0.35">
      <c r="A14">
        <v>302</v>
      </c>
      <c r="B14">
        <v>0</v>
      </c>
      <c r="C14" t="s">
        <v>1380</v>
      </c>
      <c r="D14">
        <v>1</v>
      </c>
      <c r="F14" t="str">
        <f>VLOOKUP(B14,Dictionary!$P$2:$Q$5,2,FALSE)</f>
        <v>FMT_TYPE_ISO8583_87</v>
      </c>
      <c r="G14" t="str">
        <f>VLOOKUP(D14,Dictionary!$S$2:$T$5,2,FALSE)</f>
        <v>ASCII_BITMAP_TYPE</v>
      </c>
      <c r="I14" t="str">
        <f t="shared" si="0"/>
        <v>Insert into UFMT_FORMAT (FORMAT_ID, FORMAT_TYPE, DESCRIPTION, BITMAP_TYPE) Values ('302', '0', 'iBSM CBS Format - Out 0420', '1');</v>
      </c>
      <c r="J14" t="str">
        <f t="shared" si="1"/>
        <v>Update UFMT_FORMAT set FORMAT_TYPE = '0', DESCRIPTION = 'iBSM CBS Format - Out 0420', BITMAP_TYPE = '1'  Where FORMAT_ID = '302';</v>
      </c>
    </row>
    <row r="15" spans="1:11" x14ac:dyDescent="0.35">
      <c r="A15">
        <v>303</v>
      </c>
      <c r="B15">
        <v>0</v>
      </c>
      <c r="C15" t="s">
        <v>1381</v>
      </c>
      <c r="D15">
        <v>1</v>
      </c>
      <c r="F15" t="str">
        <f>VLOOKUP(B15,Dictionary!$P$2:$Q$5,2,FALSE)</f>
        <v>FMT_TYPE_ISO8583_87</v>
      </c>
      <c r="G15" t="str">
        <f>VLOOKUP(D15,Dictionary!$S$2:$T$5,2,FALSE)</f>
        <v>ASCII_BITMAP_TYPE</v>
      </c>
      <c r="I15" t="str">
        <f t="shared" si="0"/>
        <v>Insert into UFMT_FORMAT (FORMAT_ID, FORMAT_TYPE, DESCRIPTION, BITMAP_TYPE) Values ('303', '0', 'iBSM CBS Format - In 0430', '1');</v>
      </c>
      <c r="J15" t="str">
        <f t="shared" si="1"/>
        <v>Update UFMT_FORMAT set FORMAT_TYPE = '0', DESCRIPTION = 'iBSM CBS Format - In 0430', BITMAP_TYPE = '1'  Where FORMAT_ID = '303';</v>
      </c>
    </row>
    <row r="16" spans="1:11" x14ac:dyDescent="0.35">
      <c r="A16" s="2">
        <v>400</v>
      </c>
      <c r="B16" s="2">
        <v>2</v>
      </c>
      <c r="C16" t="s">
        <v>1382</v>
      </c>
      <c r="D16" s="2">
        <v>1</v>
      </c>
      <c r="F16" t="str">
        <f>VLOOKUP(B16,Dictionary!$P$2:$Q$5,2,FALSE)</f>
        <v>FMT_TYPE_COMPLEX</v>
      </c>
      <c r="G16" t="str">
        <f>VLOOKUP(D16,Dictionary!$S$2:$T$5,2,FALSE)</f>
        <v>ASCII_BITMAP_TYPE</v>
      </c>
      <c r="I16" t="str">
        <f t="shared" si="0"/>
        <v>Insert into UFMT_FORMAT (FORMAT_ID, FORMAT_TYPE, DESCRIPTION, BITMAP_TYPE) Values ('400', '2', 'CMS-TRX Format - Header', '1');</v>
      </c>
      <c r="J16" t="str">
        <f t="shared" si="1"/>
        <v>Update UFMT_FORMAT set FORMAT_TYPE = '2', DESCRIPTION = 'CMS-TRX Format - Header', BITMAP_TYPE = '1'  Where FORMAT_ID = '400';</v>
      </c>
    </row>
    <row r="17" spans="1:10" x14ac:dyDescent="0.35">
      <c r="A17" s="2">
        <v>402</v>
      </c>
      <c r="B17" s="2">
        <v>2</v>
      </c>
      <c r="C17" t="s">
        <v>1383</v>
      </c>
      <c r="D17" s="2">
        <v>1</v>
      </c>
      <c r="F17" t="str">
        <f>VLOOKUP(B17,Dictionary!$P$2:$Q$5,2,FALSE)</f>
        <v>FMT_TYPE_COMPLEX</v>
      </c>
      <c r="G17" t="str">
        <f>VLOOKUP(D17,Dictionary!$S$2:$T$5,2,FALSE)</f>
        <v>ASCII_BITMAP_TYPE</v>
      </c>
      <c r="I17" t="str">
        <f t="shared" si="0"/>
        <v>Insert into UFMT_FORMAT (FORMAT_ID, FORMAT_TYPE, DESCRIPTION, BITMAP_TYPE) Values ('402', '2', 'CMS-TRX Format - In Request', '1');</v>
      </c>
      <c r="J17" t="str">
        <f t="shared" si="1"/>
        <v>Update UFMT_FORMAT set FORMAT_TYPE = '2', DESCRIPTION = 'CMS-TRX Format - In Request', BITMAP_TYPE = '1'  Where FORMAT_ID = '402';</v>
      </c>
    </row>
    <row r="18" spans="1:10" x14ac:dyDescent="0.35">
      <c r="A18" s="2">
        <v>403</v>
      </c>
      <c r="B18" s="2">
        <v>2</v>
      </c>
      <c r="C18" t="s">
        <v>1384</v>
      </c>
      <c r="D18" s="2">
        <v>1</v>
      </c>
      <c r="F18" t="str">
        <f>VLOOKUP(B18,Dictionary!$P$2:$Q$5,2,FALSE)</f>
        <v>FMT_TYPE_COMPLEX</v>
      </c>
      <c r="G18" t="str">
        <f>VLOOKUP(D18,Dictionary!$S$2:$T$5,2,FALSE)</f>
        <v>ASCII_BITMAP_TYPE</v>
      </c>
      <c r="I18" t="str">
        <f t="shared" si="0"/>
        <v>Insert into UFMT_FORMAT (FORMAT_ID, FORMAT_TYPE, DESCRIPTION, BITMAP_TYPE) Values ('403', '2', 'CMS-TRX Format - Out Response', '1');</v>
      </c>
      <c r="J18" t="str">
        <f t="shared" si="1"/>
        <v>Update UFMT_FORMAT set FORMAT_TYPE = '2', DESCRIPTION = 'CMS-TRX Format - Out Response', BITMAP_TYPE = '1'  Where FORMAT_ID = '403';</v>
      </c>
    </row>
    <row r="19" spans="1:10" x14ac:dyDescent="0.35">
      <c r="A19" s="2">
        <v>404</v>
      </c>
      <c r="B19" s="2">
        <v>2</v>
      </c>
      <c r="C19" t="s">
        <v>1385</v>
      </c>
      <c r="D19" s="2">
        <v>1</v>
      </c>
      <c r="F19" t="str">
        <f>VLOOKUP(B19,Dictionary!$P$2:$Q$5,2,FALSE)</f>
        <v>FMT_TYPE_COMPLEX</v>
      </c>
      <c r="G19" t="str">
        <f>VLOOKUP(D19,Dictionary!$S$2:$T$5,2,FALSE)</f>
        <v>ASCII_BITMAP_TYPE</v>
      </c>
      <c r="I19" t="str">
        <f t="shared" si="0"/>
        <v>Insert into UFMT_FORMAT (FORMAT_ID, FORMAT_TYPE, DESCRIPTION, BITMAP_TYPE) Values ('404', '2', 'CMS-TRX Transfer ExtraData Request', '1');</v>
      </c>
      <c r="J19" t="str">
        <f t="shared" si="1"/>
        <v>Update UFMT_FORMAT set FORMAT_TYPE = '2', DESCRIPTION = 'CMS-TRX Transfer ExtraData Request', BITMAP_TYPE = '1'  Where FORMAT_ID = '404';</v>
      </c>
    </row>
    <row r="20" spans="1:10" x14ac:dyDescent="0.35">
      <c r="A20" s="2">
        <v>405</v>
      </c>
      <c r="B20" s="2">
        <v>2</v>
      </c>
      <c r="C20" t="s">
        <v>1386</v>
      </c>
      <c r="D20" s="2">
        <v>1</v>
      </c>
      <c r="F20" t="str">
        <f>VLOOKUP(B20,Dictionary!$P$2:$Q$5,2,FALSE)</f>
        <v>FMT_TYPE_COMPLEX</v>
      </c>
      <c r="G20" t="str">
        <f>VLOOKUP(D20,Dictionary!$S$2:$T$5,2,FALSE)</f>
        <v>ASCII_BITMAP_TYPE</v>
      </c>
      <c r="I20" t="str">
        <f t="shared" si="0"/>
        <v>Insert into UFMT_FORMAT (FORMAT_ID, FORMAT_TYPE, DESCRIPTION, BITMAP_TYPE) Values ('405', '2', 'CMS-TRX Transfer ExtraData Response', '1');</v>
      </c>
      <c r="J20" t="str">
        <f t="shared" si="1"/>
        <v>Update UFMT_FORMAT set FORMAT_TYPE = '2', DESCRIPTION = 'CMS-TRX Transfer ExtraData Response', BITMAP_TYPE = '1'  Where FORMAT_ID = '405';</v>
      </c>
    </row>
    <row r="21" spans="1:10" x14ac:dyDescent="0.35">
      <c r="A21">
        <v>1100</v>
      </c>
      <c r="B21">
        <v>0</v>
      </c>
      <c r="C21" t="s">
        <v>1387</v>
      </c>
      <c r="D21">
        <v>1</v>
      </c>
      <c r="F21" t="str">
        <f>VLOOKUP(B21,Dictionary!$P$2:$Q$5,2,FALSE)</f>
        <v>FMT_TYPE_ISO8583_87</v>
      </c>
      <c r="G21" t="str">
        <f>VLOOKUP(D21,Dictionary!$S$2:$T$5,2,FALSE)</f>
        <v>ASCII_BITMAP_TYPE</v>
      </c>
      <c r="I21" t="str">
        <f t="shared" si="0"/>
        <v>Insert into UFMT_FORMAT (FORMAT_ID, FORMAT_TYPE, DESCRIPTION, BITMAP_TYPE) Values ('1100', '0', 'Xlink Format - Out 0800', '1');</v>
      </c>
      <c r="J21" t="str">
        <f t="shared" si="1"/>
        <v>Update UFMT_FORMAT set FORMAT_TYPE = '0', DESCRIPTION = 'Xlink Format - Out 0800', BITMAP_TYPE = '1'  Where FORMAT_ID = '1100';</v>
      </c>
    </row>
    <row r="22" spans="1:10" x14ac:dyDescent="0.35">
      <c r="A22">
        <v>1101</v>
      </c>
      <c r="B22">
        <v>0</v>
      </c>
      <c r="C22" t="s">
        <v>1388</v>
      </c>
      <c r="D22">
        <v>1</v>
      </c>
      <c r="F22" t="str">
        <f>VLOOKUP(B22,Dictionary!$P$2:$Q$5,2,FALSE)</f>
        <v>FMT_TYPE_ISO8583_87</v>
      </c>
      <c r="G22" t="str">
        <f>VLOOKUP(D22,Dictionary!$S$2:$T$5,2,FALSE)</f>
        <v>ASCII_BITMAP_TYPE</v>
      </c>
      <c r="I22" t="str">
        <f t="shared" si="0"/>
        <v>Insert into UFMT_FORMAT (FORMAT_ID, FORMAT_TYPE, DESCRIPTION, BITMAP_TYPE) Values ('1101', '0', 'Xlink Format - In 0810', '1');</v>
      </c>
      <c r="J22" t="str">
        <f t="shared" si="1"/>
        <v>Update UFMT_FORMAT set FORMAT_TYPE = '0', DESCRIPTION = 'Xlink Format - In 0810', BITMAP_TYPE = '1'  Where FORMAT_ID = '1101';</v>
      </c>
    </row>
    <row r="23" spans="1:10" x14ac:dyDescent="0.35">
      <c r="A23">
        <v>1102</v>
      </c>
      <c r="B23">
        <v>0</v>
      </c>
      <c r="C23" t="s">
        <v>1389</v>
      </c>
      <c r="D23">
        <v>1</v>
      </c>
      <c r="F23" t="str">
        <f>VLOOKUP(B23,Dictionary!$P$2:$Q$5,2,FALSE)</f>
        <v>FMT_TYPE_ISO8583_87</v>
      </c>
      <c r="G23" t="str">
        <f>VLOOKUP(D23,Dictionary!$S$2:$T$5,2,FALSE)</f>
        <v>ASCII_BITMAP_TYPE</v>
      </c>
      <c r="I23" t="str">
        <f t="shared" si="0"/>
        <v>Insert into UFMT_FORMAT (FORMAT_ID, FORMAT_TYPE, DESCRIPTION, BITMAP_TYPE) Values ('1102', '0', 'Xlink Format - In 0800', '1');</v>
      </c>
      <c r="J23" t="str">
        <f t="shared" si="1"/>
        <v>Update UFMT_FORMAT set FORMAT_TYPE = '0', DESCRIPTION = 'Xlink Format - In 0800', BITMAP_TYPE = '1'  Where FORMAT_ID = '1102';</v>
      </c>
    </row>
    <row r="24" spans="1:10" x14ac:dyDescent="0.35">
      <c r="A24">
        <v>1103</v>
      </c>
      <c r="B24">
        <v>0</v>
      </c>
      <c r="C24" t="s">
        <v>1390</v>
      </c>
      <c r="D24">
        <v>1</v>
      </c>
      <c r="F24" t="str">
        <f>VLOOKUP(B24,Dictionary!$P$2:$Q$5,2,FALSE)</f>
        <v>FMT_TYPE_ISO8583_87</v>
      </c>
      <c r="G24" t="str">
        <f>VLOOKUP(D24,Dictionary!$S$2:$T$5,2,FALSE)</f>
        <v>ASCII_BITMAP_TYPE</v>
      </c>
      <c r="I24" t="str">
        <f t="shared" si="0"/>
        <v>Insert into UFMT_FORMAT (FORMAT_ID, FORMAT_TYPE, DESCRIPTION, BITMAP_TYPE) Values ('1103', '0', 'Xlink Format - Out 0810', '1');</v>
      </c>
      <c r="J24" t="str">
        <f t="shared" si="1"/>
        <v>Update UFMT_FORMAT set FORMAT_TYPE = '0', DESCRIPTION = 'Xlink Format - Out 0810', BITMAP_TYPE = '1'  Where FORMAT_ID = '1103';</v>
      </c>
    </row>
    <row r="25" spans="1:10" x14ac:dyDescent="0.35">
      <c r="A25">
        <v>1200</v>
      </c>
      <c r="B25">
        <v>0</v>
      </c>
      <c r="C25" t="s">
        <v>1391</v>
      </c>
      <c r="D25">
        <v>1</v>
      </c>
      <c r="F25" t="str">
        <f>VLOOKUP(B25,Dictionary!$P$2:$Q$5,2,FALSE)</f>
        <v>FMT_TYPE_ISO8583_87</v>
      </c>
      <c r="G25" t="str">
        <f>VLOOKUP(D25,Dictionary!$S$2:$T$5,2,FALSE)</f>
        <v>ASCII_BITMAP_TYPE</v>
      </c>
      <c r="I25" t="str">
        <f t="shared" si="0"/>
        <v>Insert into UFMT_FORMAT (FORMAT_ID, FORMAT_TYPE, DESCRIPTION, BITMAP_TYPE) Values ('1200', '0', 'Xlink Format - Out 0200', '1');</v>
      </c>
      <c r="J25" t="str">
        <f t="shared" si="1"/>
        <v>Update UFMT_FORMAT set FORMAT_TYPE = '0', DESCRIPTION = 'Xlink Format - Out 0200', BITMAP_TYPE = '1'  Where FORMAT_ID = '1200';</v>
      </c>
    </row>
    <row r="26" spans="1:10" x14ac:dyDescent="0.35">
      <c r="A26">
        <v>1201</v>
      </c>
      <c r="B26">
        <v>0</v>
      </c>
      <c r="C26" t="s">
        <v>1392</v>
      </c>
      <c r="D26">
        <v>1</v>
      </c>
      <c r="F26" t="str">
        <f>VLOOKUP(B26,Dictionary!$P$2:$Q$5,2,FALSE)</f>
        <v>FMT_TYPE_ISO8583_87</v>
      </c>
      <c r="G26" t="str">
        <f>VLOOKUP(D26,Dictionary!$S$2:$T$5,2,FALSE)</f>
        <v>ASCII_BITMAP_TYPE</v>
      </c>
      <c r="I26" t="str">
        <f t="shared" si="0"/>
        <v>Insert into UFMT_FORMAT (FORMAT_ID, FORMAT_TYPE, DESCRIPTION, BITMAP_TYPE) Values ('1201', '0', 'Xlink Format - In 0210', '1');</v>
      </c>
      <c r="J26" t="str">
        <f t="shared" si="1"/>
        <v>Update UFMT_FORMAT set FORMAT_TYPE = '0', DESCRIPTION = 'Xlink Format - In 0210', BITMAP_TYPE = '1'  Where FORMAT_ID = '1201';</v>
      </c>
    </row>
    <row r="27" spans="1:10" x14ac:dyDescent="0.35">
      <c r="A27">
        <v>1300</v>
      </c>
      <c r="B27">
        <v>0</v>
      </c>
      <c r="C27" t="s">
        <v>1393</v>
      </c>
      <c r="D27">
        <v>1</v>
      </c>
      <c r="F27" t="str">
        <f>VLOOKUP(B27,Dictionary!$P$2:$Q$5,2,FALSE)</f>
        <v>FMT_TYPE_ISO8583_87</v>
      </c>
      <c r="G27" t="str">
        <f>VLOOKUP(D27,Dictionary!$S$2:$T$5,2,FALSE)</f>
        <v>ASCII_BITMAP_TYPE</v>
      </c>
      <c r="I27" t="str">
        <f t="shared" si="0"/>
        <v>Insert into UFMT_FORMAT (FORMAT_ID, FORMAT_TYPE, DESCRIPTION, BITMAP_TYPE) Values ('1300', '0', 'Xlink Format - Out 0600', '1');</v>
      </c>
      <c r="J27" t="str">
        <f t="shared" si="1"/>
        <v>Update UFMT_FORMAT set FORMAT_TYPE = '0', DESCRIPTION = 'Xlink Format - Out 0600', BITMAP_TYPE = '1'  Where FORMAT_ID = '1300';</v>
      </c>
    </row>
    <row r="28" spans="1:10" x14ac:dyDescent="0.35">
      <c r="A28">
        <v>1301</v>
      </c>
      <c r="B28">
        <v>0</v>
      </c>
      <c r="C28" t="s">
        <v>1394</v>
      </c>
      <c r="D28">
        <v>1</v>
      </c>
      <c r="F28" t="str">
        <f>VLOOKUP(B28,Dictionary!$P$2:$Q$5,2,FALSE)</f>
        <v>FMT_TYPE_ISO8583_87</v>
      </c>
      <c r="G28" t="str">
        <f>VLOOKUP(D28,Dictionary!$S$2:$T$5,2,FALSE)</f>
        <v>ASCII_BITMAP_TYPE</v>
      </c>
      <c r="I28" t="str">
        <f t="shared" si="0"/>
        <v>Insert into UFMT_FORMAT (FORMAT_ID, FORMAT_TYPE, DESCRIPTION, BITMAP_TYPE) Values ('1301', '0', 'Xlink Format - In 0610', '1');</v>
      </c>
      <c r="J28" t="str">
        <f t="shared" si="1"/>
        <v>Update UFMT_FORMAT set FORMAT_TYPE = '0', DESCRIPTION = 'Xlink Format - In 0610', BITMAP_TYPE = '1'  Where FORMAT_ID = '1301';</v>
      </c>
    </row>
  </sheetData>
  <autoFilter ref="A3:K2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43"/>
  <sheetViews>
    <sheetView workbookViewId="0">
      <pane ySplit="3" topLeftCell="A232" activePane="bottomLeft" state="frozen"/>
      <selection pane="bottomLeft" activeCell="A244" sqref="A244"/>
    </sheetView>
  </sheetViews>
  <sheetFormatPr defaultRowHeight="14.5" x14ac:dyDescent="0.35"/>
  <cols>
    <col min="1" max="1" width="11.54296875" style="3" bestFit="1" customWidth="1"/>
    <col min="2" max="2" width="9.54296875" style="3" bestFit="1" customWidth="1"/>
    <col min="3" max="3" width="7.26953125" style="3" bestFit="1" customWidth="1"/>
    <col min="4" max="4" width="6.26953125" style="3" bestFit="1" customWidth="1"/>
    <col min="5" max="5" width="15" style="3" bestFit="1" customWidth="1"/>
    <col min="6" max="6" width="37.7265625" style="3" bestFit="1" customWidth="1"/>
    <col min="7" max="7" width="8.7265625" style="3" customWidth="1"/>
    <col min="8" max="8" width="27.453125" style="3" customWidth="1"/>
    <col min="9" max="9" width="19.7265625" style="3" customWidth="1"/>
  </cols>
  <sheetData>
    <row r="3" spans="1:12" s="1" customFormat="1" x14ac:dyDescent="0.35">
      <c r="A3" s="1" t="s">
        <v>1364</v>
      </c>
      <c r="B3" s="1" t="s">
        <v>1395</v>
      </c>
      <c r="C3" s="1" t="s">
        <v>1396</v>
      </c>
      <c r="D3" s="1" t="s">
        <v>1397</v>
      </c>
      <c r="E3" s="1" t="s">
        <v>1398</v>
      </c>
      <c r="F3" s="1" t="s">
        <v>5</v>
      </c>
      <c r="H3" s="1" t="s">
        <v>1399</v>
      </c>
      <c r="J3" s="1" t="s">
        <v>8</v>
      </c>
      <c r="K3" s="1" t="s">
        <v>9</v>
      </c>
      <c r="L3" s="1" t="s">
        <v>10</v>
      </c>
    </row>
    <row r="4" spans="1:12" x14ac:dyDescent="0.35">
      <c r="A4">
        <v>1</v>
      </c>
      <c r="B4">
        <v>1</v>
      </c>
      <c r="C4">
        <v>0</v>
      </c>
      <c r="D4">
        <v>0</v>
      </c>
      <c r="E4">
        <v>0</v>
      </c>
      <c r="F4" t="s">
        <v>1400</v>
      </c>
      <c r="H4" t="str">
        <f>VLOOKUP(A4,UFMT_FORMAT!$A:$C,3,FALSE)</f>
        <v>iBSM CBS Format - DE 54</v>
      </c>
      <c r="J4" t="str">
        <f t="shared" ref="J4:J67" si="0">"Insert into UFMT_FIELD (FORMAT_ID, FIELD_NO, F_MAC, F_KEY, F_MANDATORY, DESCRIPTION) Values ('"&amp;A4&amp;"', '"&amp;B4&amp;"', '"&amp;C4&amp;"', '"&amp;D4&amp;"', '"&amp;E4&amp;"', '"&amp;F4&amp;"');"</f>
        <v>Insert into UFMT_FIELD (FORMAT_ID, FIELD_NO, F_MAC, F_KEY, F_MANDATORY, DESCRIPTION) Values ('1', '1', '0', '0', '0', 'iBSM DE54 record#1');</v>
      </c>
      <c r="K4" t="str">
        <f t="shared" ref="K4:K67" si="1">"Update UFMT_FIELD SET F_MAC = '"&amp;C4&amp;"', F_KEY = '"&amp;D4&amp;"', F_MANDATORY = '"&amp;E4&amp;"', DESCRIPTION = '"&amp;F4&amp;"' where FORMAT_ID = '"&amp;A4&amp;"' AND FIELD_NO = '"&amp;B4&amp;"';"</f>
        <v>Update UFMT_FIELD SET F_MAC = '0', F_KEY = '0', F_MANDATORY = '0', DESCRIPTION = 'iBSM DE54 record#1' where FORMAT_ID = '1' AND FIELD_NO = '1';</v>
      </c>
    </row>
    <row r="5" spans="1:12" x14ac:dyDescent="0.35">
      <c r="A5">
        <v>1</v>
      </c>
      <c r="B5">
        <v>2</v>
      </c>
      <c r="C5">
        <v>0</v>
      </c>
      <c r="D5">
        <v>0</v>
      </c>
      <c r="E5">
        <v>0</v>
      </c>
      <c r="F5" t="s">
        <v>1401</v>
      </c>
      <c r="H5" t="str">
        <f>VLOOKUP(A5,UFMT_FORMAT!$A:$C,3,FALSE)</f>
        <v>iBSM CBS Format - DE 54</v>
      </c>
      <c r="J5" t="str">
        <f t="shared" si="0"/>
        <v>Insert into UFMT_FIELD (FORMAT_ID, FIELD_NO, F_MAC, F_KEY, F_MANDATORY, DESCRIPTION) Values ('1', '2', '0', '0', '0', 'iBSM DE54 record#2');</v>
      </c>
      <c r="K5" t="str">
        <f t="shared" si="1"/>
        <v>Update UFMT_FIELD SET F_MAC = '0', F_KEY = '0', F_MANDATORY = '0', DESCRIPTION = 'iBSM DE54 record#2' where FORMAT_ID = '1' AND FIELD_NO = '2';</v>
      </c>
    </row>
    <row r="6" spans="1:12" x14ac:dyDescent="0.35">
      <c r="A6">
        <v>1</v>
      </c>
      <c r="B6">
        <v>3</v>
      </c>
      <c r="C6">
        <v>0</v>
      </c>
      <c r="D6">
        <v>0</v>
      </c>
      <c r="E6">
        <v>0</v>
      </c>
      <c r="F6" t="s">
        <v>1402</v>
      </c>
      <c r="H6" t="str">
        <f>VLOOKUP(A6,UFMT_FORMAT!$A:$C,3,FALSE)</f>
        <v>iBSM CBS Format - DE 54</v>
      </c>
      <c r="J6" t="str">
        <f t="shared" si="0"/>
        <v>Insert into UFMT_FIELD (FORMAT_ID, FIELD_NO, F_MAC, F_KEY, F_MANDATORY, DESCRIPTION) Values ('1', '3', '0', '0', '0', 'iBSM DE54 record#3');</v>
      </c>
      <c r="K6" t="str">
        <f t="shared" si="1"/>
        <v>Update UFMT_FIELD SET F_MAC = '0', F_KEY = '0', F_MANDATORY = '0', DESCRIPTION = 'iBSM DE54 record#3' where FORMAT_ID = '1' AND FIELD_NO = '3';</v>
      </c>
    </row>
    <row r="7" spans="1:12" x14ac:dyDescent="0.35">
      <c r="A7">
        <v>1</v>
      </c>
      <c r="B7">
        <v>4</v>
      </c>
      <c r="C7">
        <v>0</v>
      </c>
      <c r="D7">
        <v>0</v>
      </c>
      <c r="E7">
        <v>0</v>
      </c>
      <c r="F7" t="s">
        <v>1403</v>
      </c>
      <c r="H7" t="str">
        <f>VLOOKUP(A7,UFMT_FORMAT!$A:$C,3,FALSE)</f>
        <v>iBSM CBS Format - DE 54</v>
      </c>
      <c r="J7" t="str">
        <f t="shared" si="0"/>
        <v>Insert into UFMT_FIELD (FORMAT_ID, FIELD_NO, F_MAC, F_KEY, F_MANDATORY, DESCRIPTION) Values ('1', '4', '0', '0', '0', 'iBSM DE54 record#4');</v>
      </c>
      <c r="K7" t="str">
        <f t="shared" si="1"/>
        <v>Update UFMT_FIELD SET F_MAC = '0', F_KEY = '0', F_MANDATORY = '0', DESCRIPTION = 'iBSM DE54 record#4' where FORMAT_ID = '1' AND FIELD_NO = '4';</v>
      </c>
    </row>
    <row r="8" spans="1:12" x14ac:dyDescent="0.35">
      <c r="A8">
        <v>1</v>
      </c>
      <c r="B8">
        <v>5</v>
      </c>
      <c r="C8">
        <v>0</v>
      </c>
      <c r="D8">
        <v>0</v>
      </c>
      <c r="E8">
        <v>0</v>
      </c>
      <c r="F8" t="s">
        <v>1404</v>
      </c>
      <c r="H8" t="str">
        <f>VLOOKUP(A8,UFMT_FORMAT!$A:$C,3,FALSE)</f>
        <v>iBSM CBS Format - DE 54</v>
      </c>
      <c r="J8" t="str">
        <f t="shared" si="0"/>
        <v>Insert into UFMT_FIELD (FORMAT_ID, FIELD_NO, F_MAC, F_KEY, F_MANDATORY, DESCRIPTION) Values ('1', '5', '0', '0', '0', 'iBSM DE54 record#5');</v>
      </c>
      <c r="K8" t="str">
        <f t="shared" si="1"/>
        <v>Update UFMT_FIELD SET F_MAC = '0', F_KEY = '0', F_MANDATORY = '0', DESCRIPTION = 'iBSM DE54 record#5' where FORMAT_ID = '1' AND FIELD_NO = '5';</v>
      </c>
    </row>
    <row r="9" spans="1:12" x14ac:dyDescent="0.35">
      <c r="A9">
        <v>1</v>
      </c>
      <c r="B9">
        <v>6</v>
      </c>
      <c r="C9">
        <v>0</v>
      </c>
      <c r="D9">
        <v>0</v>
      </c>
      <c r="E9">
        <v>0</v>
      </c>
      <c r="F9" t="s">
        <v>1405</v>
      </c>
      <c r="H9" t="str">
        <f>VLOOKUP(A9,UFMT_FORMAT!$A:$C,3,FALSE)</f>
        <v>iBSM CBS Format - DE 54</v>
      </c>
      <c r="J9" t="str">
        <f t="shared" si="0"/>
        <v>Insert into UFMT_FIELD (FORMAT_ID, FIELD_NO, F_MAC, F_KEY, F_MANDATORY, DESCRIPTION) Values ('1', '6', '0', '0', '0', 'iBSM DE54 record#6');</v>
      </c>
      <c r="K9" t="str">
        <f t="shared" si="1"/>
        <v>Update UFMT_FIELD SET F_MAC = '0', F_KEY = '0', F_MANDATORY = '0', DESCRIPTION = 'iBSM DE54 record#6' where FORMAT_ID = '1' AND FIELD_NO = '6';</v>
      </c>
    </row>
    <row r="10" spans="1:12" x14ac:dyDescent="0.35">
      <c r="A10">
        <v>10</v>
      </c>
      <c r="B10">
        <v>1</v>
      </c>
      <c r="C10">
        <v>0</v>
      </c>
      <c r="D10">
        <v>0</v>
      </c>
      <c r="E10">
        <v>0</v>
      </c>
      <c r="F10" t="s">
        <v>1406</v>
      </c>
      <c r="H10" t="str">
        <f>VLOOKUP(A10,UFMT_FORMAT!$A:$C,3,FALSE)</f>
        <v>iBSM CBS Format - DE 54 sub-record</v>
      </c>
      <c r="J10" t="str">
        <f t="shared" si="0"/>
        <v>Insert into UFMT_FIELD (FORMAT_ID, FIELD_NO, F_MAC, F_KEY, F_MANDATORY, DESCRIPTION) Values ('10', '1', '0', '0', '0', 'iBSM DE54 Account Code');</v>
      </c>
      <c r="K10" t="str">
        <f t="shared" si="1"/>
        <v>Update UFMT_FIELD SET F_MAC = '0', F_KEY = '0', F_MANDATORY = '0', DESCRIPTION = 'iBSM DE54 Account Code' where FORMAT_ID = '10' AND FIELD_NO = '1';</v>
      </c>
    </row>
    <row r="11" spans="1:12" x14ac:dyDescent="0.35">
      <c r="A11">
        <v>10</v>
      </c>
      <c r="B11">
        <v>2</v>
      </c>
      <c r="C11">
        <v>0</v>
      </c>
      <c r="D11">
        <v>0</v>
      </c>
      <c r="E11">
        <v>0</v>
      </c>
      <c r="F11" t="s">
        <v>1407</v>
      </c>
      <c r="H11" t="str">
        <f>VLOOKUP(A11,UFMT_FORMAT!$A:$C,3,FALSE)</f>
        <v>iBSM CBS Format - DE 54 sub-record</v>
      </c>
      <c r="J11" t="str">
        <f t="shared" si="0"/>
        <v>Insert into UFMT_FIELD (FORMAT_ID, FIELD_NO, F_MAC, F_KEY, F_MANDATORY, DESCRIPTION) Values ('10', '2', '0', '0', '0', 'iBSM DE54 Amount Type');</v>
      </c>
      <c r="K11" t="str">
        <f t="shared" si="1"/>
        <v>Update UFMT_FIELD SET F_MAC = '0', F_KEY = '0', F_MANDATORY = '0', DESCRIPTION = 'iBSM DE54 Amount Type' where FORMAT_ID = '10' AND FIELD_NO = '2';</v>
      </c>
    </row>
    <row r="12" spans="1:12" x14ac:dyDescent="0.35">
      <c r="A12">
        <v>10</v>
      </c>
      <c r="B12">
        <v>3</v>
      </c>
      <c r="C12">
        <v>0</v>
      </c>
      <c r="D12">
        <v>0</v>
      </c>
      <c r="E12">
        <v>0</v>
      </c>
      <c r="F12" t="s">
        <v>1408</v>
      </c>
      <c r="H12" t="str">
        <f>VLOOKUP(A12,UFMT_FORMAT!$A:$C,3,FALSE)</f>
        <v>iBSM CBS Format - DE 54 sub-record</v>
      </c>
      <c r="J12" t="str">
        <f t="shared" si="0"/>
        <v>Insert into UFMT_FIELD (FORMAT_ID, FIELD_NO, F_MAC, F_KEY, F_MANDATORY, DESCRIPTION) Values ('10', '3', '0', '0', '0', 'iBSM DE54 Currency Code');</v>
      </c>
      <c r="K12" t="str">
        <f t="shared" si="1"/>
        <v>Update UFMT_FIELD SET F_MAC = '0', F_KEY = '0', F_MANDATORY = '0', DESCRIPTION = 'iBSM DE54 Currency Code' where FORMAT_ID = '10' AND FIELD_NO = '3';</v>
      </c>
    </row>
    <row r="13" spans="1:12" x14ac:dyDescent="0.35">
      <c r="A13">
        <v>10</v>
      </c>
      <c r="B13">
        <v>4</v>
      </c>
      <c r="C13">
        <v>0</v>
      </c>
      <c r="D13">
        <v>0</v>
      </c>
      <c r="E13">
        <v>0</v>
      </c>
      <c r="F13" t="s">
        <v>1409</v>
      </c>
      <c r="H13" t="str">
        <f>VLOOKUP(A13,UFMT_FORMAT!$A:$C,3,FALSE)</f>
        <v>iBSM CBS Format - DE 54 sub-record</v>
      </c>
      <c r="J13" t="str">
        <f t="shared" si="0"/>
        <v>Insert into UFMT_FIELD (FORMAT_ID, FIELD_NO, F_MAC, F_KEY, F_MANDATORY, DESCRIPTION) Values ('10', '4', '0', '0', '0', 'iBSM DE54 Amount Sign');</v>
      </c>
      <c r="K13" t="str">
        <f t="shared" si="1"/>
        <v>Update UFMT_FIELD SET F_MAC = '0', F_KEY = '0', F_MANDATORY = '0', DESCRIPTION = 'iBSM DE54 Amount Sign' where FORMAT_ID = '10' AND FIELD_NO = '4';</v>
      </c>
    </row>
    <row r="14" spans="1:12" x14ac:dyDescent="0.35">
      <c r="A14">
        <v>10</v>
      </c>
      <c r="B14">
        <v>5</v>
      </c>
      <c r="C14">
        <v>0</v>
      </c>
      <c r="D14">
        <v>0</v>
      </c>
      <c r="E14">
        <v>0</v>
      </c>
      <c r="F14" t="s">
        <v>1410</v>
      </c>
      <c r="H14" t="str">
        <f>VLOOKUP(A14,UFMT_FORMAT!$A:$C,3,FALSE)</f>
        <v>iBSM CBS Format - DE 54 sub-record</v>
      </c>
      <c r="J14" t="str">
        <f t="shared" si="0"/>
        <v>Insert into UFMT_FIELD (FORMAT_ID, FIELD_NO, F_MAC, F_KEY, F_MANDATORY, DESCRIPTION) Values ('10', '5', '0', '0', '0', 'iBSM DE54 Amount');</v>
      </c>
      <c r="K14" t="str">
        <f t="shared" si="1"/>
        <v>Update UFMT_FIELD SET F_MAC = '0', F_KEY = '0', F_MANDATORY = '0', DESCRIPTION = 'iBSM DE54 Amount' where FORMAT_ID = '10' AND FIELD_NO = '5';</v>
      </c>
    </row>
    <row r="15" spans="1:12" x14ac:dyDescent="0.35">
      <c r="A15">
        <v>100</v>
      </c>
      <c r="B15">
        <v>7</v>
      </c>
      <c r="C15">
        <v>0</v>
      </c>
      <c r="D15">
        <v>0</v>
      </c>
      <c r="E15">
        <v>1</v>
      </c>
      <c r="F15" t="s">
        <v>1411</v>
      </c>
      <c r="H15" t="str">
        <f>VLOOKUP(A15,UFMT_FORMAT!$A:$C,3,FALSE)</f>
        <v>iBSM CBS Format - Out 0800</v>
      </c>
      <c r="J15" t="str">
        <f t="shared" si="0"/>
        <v>Insert into UFMT_FIELD (FORMAT_ID, FIELD_NO, F_MAC, F_KEY, F_MANDATORY, DESCRIPTION) Values ('100', '7', '0', '0', '1', 'Transmission Date and Time');</v>
      </c>
      <c r="K15" t="str">
        <f t="shared" si="1"/>
        <v>Update UFMT_FIELD SET F_MAC = '0', F_KEY = '0', F_MANDATORY = '1', DESCRIPTION = 'Transmission Date and Time' where FORMAT_ID = '100' AND FIELD_NO = '7';</v>
      </c>
    </row>
    <row r="16" spans="1:12" x14ac:dyDescent="0.35">
      <c r="A16">
        <v>100</v>
      </c>
      <c r="B16">
        <v>11</v>
      </c>
      <c r="C16">
        <v>0</v>
      </c>
      <c r="D16">
        <v>1</v>
      </c>
      <c r="E16">
        <v>1</v>
      </c>
      <c r="F16" t="s">
        <v>1412</v>
      </c>
      <c r="H16" t="str">
        <f>VLOOKUP(A16,UFMT_FORMAT!$A:$C,3,FALSE)</f>
        <v>iBSM CBS Format - Out 0800</v>
      </c>
      <c r="J16" t="str">
        <f t="shared" si="0"/>
        <v>Insert into UFMT_FIELD (FORMAT_ID, FIELD_NO, F_MAC, F_KEY, F_MANDATORY, DESCRIPTION) Values ('100', '11', '0', '1', '1', 'System Trace Audit Number');</v>
      </c>
      <c r="K16" t="str">
        <f t="shared" si="1"/>
        <v>Update UFMT_FIELD SET F_MAC = '0', F_KEY = '1', F_MANDATORY = '1', DESCRIPTION = 'System Trace Audit Number' where FORMAT_ID = '100' AND FIELD_NO = '11';</v>
      </c>
    </row>
    <row r="17" spans="1:11" x14ac:dyDescent="0.35">
      <c r="A17">
        <v>100</v>
      </c>
      <c r="B17">
        <v>48</v>
      </c>
      <c r="C17">
        <v>0</v>
      </c>
      <c r="D17">
        <v>0</v>
      </c>
      <c r="E17">
        <v>0</v>
      </c>
      <c r="F17" t="s">
        <v>1413</v>
      </c>
      <c r="H17" t="str">
        <f>VLOOKUP(A17,UFMT_FORMAT!$A:$C,3,FALSE)</f>
        <v>iBSM CBS Format - Out 0800</v>
      </c>
      <c r="J17" t="str">
        <f t="shared" si="0"/>
        <v>Insert into UFMT_FIELD (FORMAT_ID, FIELD_NO, F_MAC, F_KEY, F_MANDATORY, DESCRIPTION) Values ('100', '48', '0', '0', '0', 'Additional Data');</v>
      </c>
      <c r="K17" t="str">
        <f t="shared" si="1"/>
        <v>Update UFMT_FIELD SET F_MAC = '0', F_KEY = '0', F_MANDATORY = '0', DESCRIPTION = 'Additional Data' where FORMAT_ID = '100' AND FIELD_NO = '48';</v>
      </c>
    </row>
    <row r="18" spans="1:11" x14ac:dyDescent="0.35">
      <c r="A18">
        <v>100</v>
      </c>
      <c r="B18">
        <v>70</v>
      </c>
      <c r="C18">
        <v>0</v>
      </c>
      <c r="D18">
        <v>1</v>
      </c>
      <c r="E18">
        <v>1</v>
      </c>
      <c r="F18" t="s">
        <v>1414</v>
      </c>
      <c r="H18" t="str">
        <f>VLOOKUP(A18,UFMT_FORMAT!$A:$C,3,FALSE)</f>
        <v>iBSM CBS Format - Out 0800</v>
      </c>
      <c r="J18" t="str">
        <f t="shared" si="0"/>
        <v>Insert into UFMT_FIELD (FORMAT_ID, FIELD_NO, F_MAC, F_KEY, F_MANDATORY, DESCRIPTION) Values ('100', '70', '0', '1', '1', 'Network Management Information Code');</v>
      </c>
      <c r="K18" t="str">
        <f t="shared" si="1"/>
        <v>Update UFMT_FIELD SET F_MAC = '0', F_KEY = '1', F_MANDATORY = '1', DESCRIPTION = 'Network Management Information Code' where FORMAT_ID = '100' AND FIELD_NO = '70';</v>
      </c>
    </row>
    <row r="19" spans="1:11" x14ac:dyDescent="0.35">
      <c r="A19">
        <v>101</v>
      </c>
      <c r="B19">
        <v>7</v>
      </c>
      <c r="C19">
        <v>0</v>
      </c>
      <c r="D19">
        <v>0</v>
      </c>
      <c r="E19">
        <v>1</v>
      </c>
      <c r="F19" t="s">
        <v>1411</v>
      </c>
      <c r="H19" t="str">
        <f>VLOOKUP(A19,UFMT_FORMAT!$A:$C,3,FALSE)</f>
        <v>iBSM CBS Format - In 0810</v>
      </c>
      <c r="J19" t="str">
        <f t="shared" si="0"/>
        <v>Insert into UFMT_FIELD (FORMAT_ID, FIELD_NO, F_MAC, F_KEY, F_MANDATORY, DESCRIPTION) Values ('101', '7', '0', '0', '1', 'Transmission Date and Time');</v>
      </c>
      <c r="K19" t="str">
        <f t="shared" si="1"/>
        <v>Update UFMT_FIELD SET F_MAC = '0', F_KEY = '0', F_MANDATORY = '1', DESCRIPTION = 'Transmission Date and Time' where FORMAT_ID = '101' AND FIELD_NO = '7';</v>
      </c>
    </row>
    <row r="20" spans="1:11" x14ac:dyDescent="0.35">
      <c r="A20">
        <v>101</v>
      </c>
      <c r="B20">
        <v>11</v>
      </c>
      <c r="C20">
        <v>0</v>
      </c>
      <c r="D20">
        <v>1</v>
      </c>
      <c r="E20">
        <v>1</v>
      </c>
      <c r="F20" t="s">
        <v>1412</v>
      </c>
      <c r="H20" t="str">
        <f>VLOOKUP(A20,UFMT_FORMAT!$A:$C,3,FALSE)</f>
        <v>iBSM CBS Format - In 0810</v>
      </c>
      <c r="J20" t="str">
        <f t="shared" si="0"/>
        <v>Insert into UFMT_FIELD (FORMAT_ID, FIELD_NO, F_MAC, F_KEY, F_MANDATORY, DESCRIPTION) Values ('101', '11', '0', '1', '1', 'System Trace Audit Number');</v>
      </c>
      <c r="K20" t="str">
        <f t="shared" si="1"/>
        <v>Update UFMT_FIELD SET F_MAC = '0', F_KEY = '1', F_MANDATORY = '1', DESCRIPTION = 'System Trace Audit Number' where FORMAT_ID = '101' AND FIELD_NO = '11';</v>
      </c>
    </row>
    <row r="21" spans="1:11" x14ac:dyDescent="0.35">
      <c r="A21">
        <v>101</v>
      </c>
      <c r="B21">
        <v>39</v>
      </c>
      <c r="C21">
        <v>0</v>
      </c>
      <c r="D21">
        <v>0</v>
      </c>
      <c r="E21">
        <v>1</v>
      </c>
      <c r="F21" t="s">
        <v>1415</v>
      </c>
      <c r="H21" t="str">
        <f>VLOOKUP(A21,UFMT_FORMAT!$A:$C,3,FALSE)</f>
        <v>iBSM CBS Format - In 0810</v>
      </c>
      <c r="J21" t="str">
        <f t="shared" si="0"/>
        <v>Insert into UFMT_FIELD (FORMAT_ID, FIELD_NO, F_MAC, F_KEY, F_MANDATORY, DESCRIPTION) Values ('101', '39', '0', '0', '1', 'Response Code');</v>
      </c>
      <c r="K21" t="str">
        <f t="shared" si="1"/>
        <v>Update UFMT_FIELD SET F_MAC = '0', F_KEY = '0', F_MANDATORY = '1', DESCRIPTION = 'Response Code' where FORMAT_ID = '101' AND FIELD_NO = '39';</v>
      </c>
    </row>
    <row r="22" spans="1:11" x14ac:dyDescent="0.35">
      <c r="A22">
        <v>101</v>
      </c>
      <c r="B22">
        <v>70</v>
      </c>
      <c r="C22">
        <v>0</v>
      </c>
      <c r="D22">
        <v>1</v>
      </c>
      <c r="E22">
        <v>1</v>
      </c>
      <c r="F22" t="s">
        <v>1414</v>
      </c>
      <c r="H22" t="str">
        <f>VLOOKUP(A22,UFMT_FORMAT!$A:$C,3,FALSE)</f>
        <v>iBSM CBS Format - In 0810</v>
      </c>
      <c r="J22" t="str">
        <f t="shared" si="0"/>
        <v>Insert into UFMT_FIELD (FORMAT_ID, FIELD_NO, F_MAC, F_KEY, F_MANDATORY, DESCRIPTION) Values ('101', '70', '0', '1', '1', 'Network Management Information Code');</v>
      </c>
      <c r="K22" t="str">
        <f t="shared" si="1"/>
        <v>Update UFMT_FIELD SET F_MAC = '0', F_KEY = '1', F_MANDATORY = '1', DESCRIPTION = 'Network Management Information Code' where FORMAT_ID = '101' AND FIELD_NO = '70';</v>
      </c>
    </row>
    <row r="23" spans="1:11" x14ac:dyDescent="0.35">
      <c r="A23">
        <v>102</v>
      </c>
      <c r="B23">
        <v>7</v>
      </c>
      <c r="C23">
        <v>0</v>
      </c>
      <c r="D23">
        <v>0</v>
      </c>
      <c r="E23">
        <v>1</v>
      </c>
      <c r="F23" t="s">
        <v>1411</v>
      </c>
      <c r="H23" t="str">
        <f>VLOOKUP(A23,UFMT_FORMAT!$A:$C,3,FALSE)</f>
        <v>iBSM CBS Format - In 0800</v>
      </c>
      <c r="J23" t="str">
        <f t="shared" si="0"/>
        <v>Insert into UFMT_FIELD (FORMAT_ID, FIELD_NO, F_MAC, F_KEY, F_MANDATORY, DESCRIPTION) Values ('102', '7', '0', '0', '1', 'Transmission Date and Time');</v>
      </c>
      <c r="K23" t="str">
        <f t="shared" si="1"/>
        <v>Update UFMT_FIELD SET F_MAC = '0', F_KEY = '0', F_MANDATORY = '1', DESCRIPTION = 'Transmission Date and Time' where FORMAT_ID = '102' AND FIELD_NO = '7';</v>
      </c>
    </row>
    <row r="24" spans="1:11" x14ac:dyDescent="0.35">
      <c r="A24">
        <v>102</v>
      </c>
      <c r="B24">
        <v>11</v>
      </c>
      <c r="C24">
        <v>0</v>
      </c>
      <c r="D24">
        <v>1</v>
      </c>
      <c r="E24">
        <v>1</v>
      </c>
      <c r="F24" t="s">
        <v>1412</v>
      </c>
      <c r="H24" t="str">
        <f>VLOOKUP(A24,UFMT_FORMAT!$A:$C,3,FALSE)</f>
        <v>iBSM CBS Format - In 0800</v>
      </c>
      <c r="J24" t="str">
        <f t="shared" si="0"/>
        <v>Insert into UFMT_FIELD (FORMAT_ID, FIELD_NO, F_MAC, F_KEY, F_MANDATORY, DESCRIPTION) Values ('102', '11', '0', '1', '1', 'System Trace Audit Number');</v>
      </c>
      <c r="K24" t="str">
        <f t="shared" si="1"/>
        <v>Update UFMT_FIELD SET F_MAC = '0', F_KEY = '1', F_MANDATORY = '1', DESCRIPTION = 'System Trace Audit Number' where FORMAT_ID = '102' AND FIELD_NO = '11';</v>
      </c>
    </row>
    <row r="25" spans="1:11" x14ac:dyDescent="0.35">
      <c r="A25">
        <v>102</v>
      </c>
      <c r="B25">
        <v>48</v>
      </c>
      <c r="C25">
        <v>0</v>
      </c>
      <c r="D25">
        <v>0</v>
      </c>
      <c r="E25">
        <v>0</v>
      </c>
      <c r="F25" t="s">
        <v>1413</v>
      </c>
      <c r="H25" t="str">
        <f>VLOOKUP(A25,UFMT_FORMAT!$A:$C,3,FALSE)</f>
        <v>iBSM CBS Format - In 0800</v>
      </c>
      <c r="J25" t="str">
        <f t="shared" si="0"/>
        <v>Insert into UFMT_FIELD (FORMAT_ID, FIELD_NO, F_MAC, F_KEY, F_MANDATORY, DESCRIPTION) Values ('102', '48', '0', '0', '0', 'Additional Data');</v>
      </c>
      <c r="K25" t="str">
        <f t="shared" si="1"/>
        <v>Update UFMT_FIELD SET F_MAC = '0', F_KEY = '0', F_MANDATORY = '0', DESCRIPTION = 'Additional Data' where FORMAT_ID = '102' AND FIELD_NO = '48';</v>
      </c>
    </row>
    <row r="26" spans="1:11" x14ac:dyDescent="0.35">
      <c r="A26">
        <v>102</v>
      </c>
      <c r="B26">
        <v>70</v>
      </c>
      <c r="C26">
        <v>0</v>
      </c>
      <c r="D26">
        <v>1</v>
      </c>
      <c r="E26">
        <v>1</v>
      </c>
      <c r="F26" t="s">
        <v>1414</v>
      </c>
      <c r="H26" t="str">
        <f>VLOOKUP(A26,UFMT_FORMAT!$A:$C,3,FALSE)</f>
        <v>iBSM CBS Format - In 0800</v>
      </c>
      <c r="J26" t="str">
        <f t="shared" si="0"/>
        <v>Insert into UFMT_FIELD (FORMAT_ID, FIELD_NO, F_MAC, F_KEY, F_MANDATORY, DESCRIPTION) Values ('102', '70', '0', '1', '1', 'Network Management Information Code');</v>
      </c>
      <c r="K26" t="str">
        <f t="shared" si="1"/>
        <v>Update UFMT_FIELD SET F_MAC = '0', F_KEY = '1', F_MANDATORY = '1', DESCRIPTION = 'Network Management Information Code' where FORMAT_ID = '102' AND FIELD_NO = '70';</v>
      </c>
    </row>
    <row r="27" spans="1:11" x14ac:dyDescent="0.35">
      <c r="A27">
        <v>103</v>
      </c>
      <c r="B27">
        <v>7</v>
      </c>
      <c r="C27">
        <v>0</v>
      </c>
      <c r="D27">
        <v>0</v>
      </c>
      <c r="E27">
        <v>1</v>
      </c>
      <c r="F27" t="s">
        <v>1411</v>
      </c>
      <c r="H27" t="str">
        <f>VLOOKUP(A27,UFMT_FORMAT!$A:$C,3,FALSE)</f>
        <v>iBSM CBS Format - Out 0810</v>
      </c>
      <c r="J27" t="str">
        <f t="shared" si="0"/>
        <v>Insert into UFMT_FIELD (FORMAT_ID, FIELD_NO, F_MAC, F_KEY, F_MANDATORY, DESCRIPTION) Values ('103', '7', '0', '0', '1', 'Transmission Date and Time');</v>
      </c>
      <c r="K27" t="str">
        <f t="shared" si="1"/>
        <v>Update UFMT_FIELD SET F_MAC = '0', F_KEY = '0', F_MANDATORY = '1', DESCRIPTION = 'Transmission Date and Time' where FORMAT_ID = '103' AND FIELD_NO = '7';</v>
      </c>
    </row>
    <row r="28" spans="1:11" x14ac:dyDescent="0.35">
      <c r="A28">
        <v>103</v>
      </c>
      <c r="B28">
        <v>11</v>
      </c>
      <c r="C28">
        <v>0</v>
      </c>
      <c r="D28">
        <v>1</v>
      </c>
      <c r="E28">
        <v>1</v>
      </c>
      <c r="F28" t="s">
        <v>1412</v>
      </c>
      <c r="H28" t="str">
        <f>VLOOKUP(A28,UFMT_FORMAT!$A:$C,3,FALSE)</f>
        <v>iBSM CBS Format - Out 0810</v>
      </c>
      <c r="J28" t="str">
        <f t="shared" si="0"/>
        <v>Insert into UFMT_FIELD (FORMAT_ID, FIELD_NO, F_MAC, F_KEY, F_MANDATORY, DESCRIPTION) Values ('103', '11', '0', '1', '1', 'System Trace Audit Number');</v>
      </c>
      <c r="K28" t="str">
        <f t="shared" si="1"/>
        <v>Update UFMT_FIELD SET F_MAC = '0', F_KEY = '1', F_MANDATORY = '1', DESCRIPTION = 'System Trace Audit Number' where FORMAT_ID = '103' AND FIELD_NO = '11';</v>
      </c>
    </row>
    <row r="29" spans="1:11" x14ac:dyDescent="0.35">
      <c r="A29">
        <v>103</v>
      </c>
      <c r="B29">
        <v>39</v>
      </c>
      <c r="C29">
        <v>0</v>
      </c>
      <c r="D29">
        <v>0</v>
      </c>
      <c r="E29">
        <v>1</v>
      </c>
      <c r="F29" t="s">
        <v>1415</v>
      </c>
      <c r="H29" t="str">
        <f>VLOOKUP(A29,UFMT_FORMAT!$A:$C,3,FALSE)</f>
        <v>iBSM CBS Format - Out 0810</v>
      </c>
      <c r="J29" t="str">
        <f t="shared" si="0"/>
        <v>Insert into UFMT_FIELD (FORMAT_ID, FIELD_NO, F_MAC, F_KEY, F_MANDATORY, DESCRIPTION) Values ('103', '39', '0', '0', '1', 'Response Code');</v>
      </c>
      <c r="K29" t="str">
        <f t="shared" si="1"/>
        <v>Update UFMT_FIELD SET F_MAC = '0', F_KEY = '0', F_MANDATORY = '1', DESCRIPTION = 'Response Code' where FORMAT_ID = '103' AND FIELD_NO = '39';</v>
      </c>
    </row>
    <row r="30" spans="1:11" x14ac:dyDescent="0.35">
      <c r="A30">
        <v>103</v>
      </c>
      <c r="B30">
        <v>70</v>
      </c>
      <c r="C30">
        <v>0</v>
      </c>
      <c r="D30">
        <v>1</v>
      </c>
      <c r="E30">
        <v>1</v>
      </c>
      <c r="F30" t="s">
        <v>1414</v>
      </c>
      <c r="H30" t="str">
        <f>VLOOKUP(A30,UFMT_FORMAT!$A:$C,3,FALSE)</f>
        <v>iBSM CBS Format - Out 0810</v>
      </c>
      <c r="J30" t="str">
        <f t="shared" si="0"/>
        <v>Insert into UFMT_FIELD (FORMAT_ID, FIELD_NO, F_MAC, F_KEY, F_MANDATORY, DESCRIPTION) Values ('103', '70', '0', '1', '1', 'Network Management Information Code');</v>
      </c>
      <c r="K30" t="str">
        <f t="shared" si="1"/>
        <v>Update UFMT_FIELD SET F_MAC = '0', F_KEY = '1', F_MANDATORY = '1', DESCRIPTION = 'Network Management Information Code' where FORMAT_ID = '103' AND FIELD_NO = '70';</v>
      </c>
    </row>
    <row r="31" spans="1:11" x14ac:dyDescent="0.35">
      <c r="A31">
        <v>200</v>
      </c>
      <c r="B31">
        <v>2</v>
      </c>
      <c r="C31">
        <v>0</v>
      </c>
      <c r="D31">
        <v>1</v>
      </c>
      <c r="E31">
        <v>1</v>
      </c>
      <c r="F31" t="s">
        <v>1416</v>
      </c>
      <c r="H31" t="str">
        <f>VLOOKUP(A31,UFMT_FORMAT!$A:$C,3,FALSE)</f>
        <v>iBSM CBS Format - Out 0200</v>
      </c>
      <c r="J31" t="str">
        <f t="shared" si="0"/>
        <v>Insert into UFMT_FIELD (FORMAT_ID, FIELD_NO, F_MAC, F_KEY, F_MANDATORY, DESCRIPTION) Values ('200', '2', '0', '1', '1', 'Primary Account Number (PAN)');</v>
      </c>
      <c r="K31" t="str">
        <f t="shared" si="1"/>
        <v>Update UFMT_FIELD SET F_MAC = '0', F_KEY = '1', F_MANDATORY = '1', DESCRIPTION = 'Primary Account Number (PAN)' where FORMAT_ID = '200' AND FIELD_NO = '2';</v>
      </c>
    </row>
    <row r="32" spans="1:11" x14ac:dyDescent="0.35">
      <c r="A32">
        <v>200</v>
      </c>
      <c r="B32">
        <v>3</v>
      </c>
      <c r="C32">
        <v>0</v>
      </c>
      <c r="D32">
        <v>1</v>
      </c>
      <c r="E32">
        <v>1</v>
      </c>
      <c r="F32" t="s">
        <v>1417</v>
      </c>
      <c r="H32" t="str">
        <f>VLOOKUP(A32,UFMT_FORMAT!$A:$C,3,FALSE)</f>
        <v>iBSM CBS Format - Out 0200</v>
      </c>
      <c r="J32" t="str">
        <f t="shared" si="0"/>
        <v>Insert into UFMT_FIELD (FORMAT_ID, FIELD_NO, F_MAC, F_KEY, F_MANDATORY, DESCRIPTION) Values ('200', '3', '0', '1', '1', 'Processing Code');</v>
      </c>
      <c r="K32" t="str">
        <f t="shared" si="1"/>
        <v>Update UFMT_FIELD SET F_MAC = '0', F_KEY = '1', F_MANDATORY = '1', DESCRIPTION = 'Processing Code' where FORMAT_ID = '200' AND FIELD_NO = '3';</v>
      </c>
    </row>
    <row r="33" spans="1:11" x14ac:dyDescent="0.35">
      <c r="A33">
        <v>200</v>
      </c>
      <c r="B33">
        <v>4</v>
      </c>
      <c r="C33">
        <v>0</v>
      </c>
      <c r="D33">
        <v>0</v>
      </c>
      <c r="E33">
        <v>0</v>
      </c>
      <c r="F33" t="s">
        <v>1418</v>
      </c>
      <c r="H33" t="str">
        <f>VLOOKUP(A33,UFMT_FORMAT!$A:$C,3,FALSE)</f>
        <v>iBSM CBS Format - Out 0200</v>
      </c>
      <c r="J33" t="str">
        <f t="shared" si="0"/>
        <v>Insert into UFMT_FIELD (FORMAT_ID, FIELD_NO, F_MAC, F_KEY, F_MANDATORY, DESCRIPTION) Values ('200', '4', '0', '0', '0', 'Transaction Amount');</v>
      </c>
      <c r="K33" t="str">
        <f t="shared" si="1"/>
        <v>Update UFMT_FIELD SET F_MAC = '0', F_KEY = '0', F_MANDATORY = '0', DESCRIPTION = 'Transaction Amount' where FORMAT_ID = '200' AND FIELD_NO = '4';</v>
      </c>
    </row>
    <row r="34" spans="1:11" x14ac:dyDescent="0.35">
      <c r="A34">
        <v>200</v>
      </c>
      <c r="B34">
        <v>7</v>
      </c>
      <c r="C34">
        <v>0</v>
      </c>
      <c r="D34">
        <v>0</v>
      </c>
      <c r="E34">
        <v>1</v>
      </c>
      <c r="F34" t="s">
        <v>1411</v>
      </c>
      <c r="H34" t="str">
        <f>VLOOKUP(A34,UFMT_FORMAT!$A:$C,3,FALSE)</f>
        <v>iBSM CBS Format - Out 0200</v>
      </c>
      <c r="J34" t="str">
        <f t="shared" si="0"/>
        <v>Insert into UFMT_FIELD (FORMAT_ID, FIELD_NO, F_MAC, F_KEY, F_MANDATORY, DESCRIPTION) Values ('200', '7', '0', '0', '1', 'Transmission Date and Time');</v>
      </c>
      <c r="K34" t="str">
        <f t="shared" si="1"/>
        <v>Update UFMT_FIELD SET F_MAC = '0', F_KEY = '0', F_MANDATORY = '1', DESCRIPTION = 'Transmission Date and Time' where FORMAT_ID = '200' AND FIELD_NO = '7';</v>
      </c>
    </row>
    <row r="35" spans="1:11" x14ac:dyDescent="0.35">
      <c r="A35">
        <v>200</v>
      </c>
      <c r="B35">
        <v>8</v>
      </c>
      <c r="C35">
        <v>0</v>
      </c>
      <c r="D35">
        <v>0</v>
      </c>
      <c r="E35">
        <v>0</v>
      </c>
      <c r="F35" t="s">
        <v>1419</v>
      </c>
      <c r="H35" t="str">
        <f>VLOOKUP(A35,UFMT_FORMAT!$A:$C,3,FALSE)</f>
        <v>iBSM CBS Format - Out 0200</v>
      </c>
      <c r="J35" t="str">
        <f t="shared" si="0"/>
        <v>Insert into UFMT_FIELD (FORMAT_ID, FIELD_NO, F_MAC, F_KEY, F_MANDATORY, DESCRIPTION) Values ('200', '8', '0', '0', '0', 'Amount, card holder billing fee');</v>
      </c>
      <c r="K35" t="str">
        <f t="shared" si="1"/>
        <v>Update UFMT_FIELD SET F_MAC = '0', F_KEY = '0', F_MANDATORY = '0', DESCRIPTION = 'Amount, card holder billing fee' where FORMAT_ID = '200' AND FIELD_NO = '8';</v>
      </c>
    </row>
    <row r="36" spans="1:11" x14ac:dyDescent="0.35">
      <c r="A36">
        <v>200</v>
      </c>
      <c r="B36">
        <v>11</v>
      </c>
      <c r="C36">
        <v>0</v>
      </c>
      <c r="D36">
        <v>1</v>
      </c>
      <c r="E36">
        <v>1</v>
      </c>
      <c r="F36" t="s">
        <v>1412</v>
      </c>
      <c r="H36" t="str">
        <f>VLOOKUP(A36,UFMT_FORMAT!$A:$C,3,FALSE)</f>
        <v>iBSM CBS Format - Out 0200</v>
      </c>
      <c r="J36" t="str">
        <f t="shared" si="0"/>
        <v>Insert into UFMT_FIELD (FORMAT_ID, FIELD_NO, F_MAC, F_KEY, F_MANDATORY, DESCRIPTION) Values ('200', '11', '0', '1', '1', 'System Trace Audit Number');</v>
      </c>
      <c r="K36" t="str">
        <f t="shared" si="1"/>
        <v>Update UFMT_FIELD SET F_MAC = '0', F_KEY = '1', F_MANDATORY = '1', DESCRIPTION = 'System Trace Audit Number' where FORMAT_ID = '200' AND FIELD_NO = '11';</v>
      </c>
    </row>
    <row r="37" spans="1:11" x14ac:dyDescent="0.35">
      <c r="A37">
        <v>200</v>
      </c>
      <c r="B37">
        <v>12</v>
      </c>
      <c r="C37">
        <v>0</v>
      </c>
      <c r="D37">
        <v>1</v>
      </c>
      <c r="E37">
        <v>1</v>
      </c>
      <c r="F37" t="s">
        <v>1420</v>
      </c>
      <c r="H37" t="str">
        <f>VLOOKUP(A37,UFMT_FORMAT!$A:$C,3,FALSE)</f>
        <v>iBSM CBS Format - Out 0200</v>
      </c>
      <c r="J37" t="str">
        <f t="shared" si="0"/>
        <v>Insert into UFMT_FIELD (FORMAT_ID, FIELD_NO, F_MAC, F_KEY, F_MANDATORY, DESCRIPTION) Values ('200', '12', '0', '1', '1', 'Transaction Local Time');</v>
      </c>
      <c r="K37" t="str">
        <f t="shared" si="1"/>
        <v>Update UFMT_FIELD SET F_MAC = '0', F_KEY = '1', F_MANDATORY = '1', DESCRIPTION = 'Transaction Local Time' where FORMAT_ID = '200' AND FIELD_NO = '12';</v>
      </c>
    </row>
    <row r="38" spans="1:11" x14ac:dyDescent="0.35">
      <c r="A38">
        <v>200</v>
      </c>
      <c r="B38">
        <v>13</v>
      </c>
      <c r="C38">
        <v>0</v>
      </c>
      <c r="D38">
        <v>1</v>
      </c>
      <c r="E38">
        <v>1</v>
      </c>
      <c r="F38" t="s">
        <v>1421</v>
      </c>
      <c r="H38" t="str">
        <f>VLOOKUP(A38,UFMT_FORMAT!$A:$C,3,FALSE)</f>
        <v>iBSM CBS Format - Out 0200</v>
      </c>
      <c r="J38" t="str">
        <f t="shared" si="0"/>
        <v>Insert into UFMT_FIELD (FORMAT_ID, FIELD_NO, F_MAC, F_KEY, F_MANDATORY, DESCRIPTION) Values ('200', '13', '0', '1', '1', 'Transaction Local Date');</v>
      </c>
      <c r="K38" t="str">
        <f t="shared" si="1"/>
        <v>Update UFMT_FIELD SET F_MAC = '0', F_KEY = '1', F_MANDATORY = '1', DESCRIPTION = 'Transaction Local Date' where FORMAT_ID = '200' AND FIELD_NO = '13';</v>
      </c>
    </row>
    <row r="39" spans="1:11" x14ac:dyDescent="0.35">
      <c r="A39">
        <v>200</v>
      </c>
      <c r="B39">
        <v>18</v>
      </c>
      <c r="C39">
        <v>0</v>
      </c>
      <c r="D39">
        <v>0</v>
      </c>
      <c r="E39">
        <v>1</v>
      </c>
      <c r="F39" t="s">
        <v>1422</v>
      </c>
      <c r="H39" t="str">
        <f>VLOOKUP(A39,UFMT_FORMAT!$A:$C,3,FALSE)</f>
        <v>iBSM CBS Format - Out 0200</v>
      </c>
      <c r="J39" t="str">
        <f t="shared" si="0"/>
        <v>Insert into UFMT_FIELD (FORMAT_ID, FIELD_NO, F_MAC, F_KEY, F_MANDATORY, DESCRIPTION) Values ('200', '18', '0', '0', '1', 'Delivery Channel');</v>
      </c>
      <c r="K39" t="str">
        <f t="shared" si="1"/>
        <v>Update UFMT_FIELD SET F_MAC = '0', F_KEY = '0', F_MANDATORY = '1', DESCRIPTION = 'Delivery Channel' where FORMAT_ID = '200' AND FIELD_NO = '18';</v>
      </c>
    </row>
    <row r="40" spans="1:11" x14ac:dyDescent="0.35">
      <c r="A40">
        <v>200</v>
      </c>
      <c r="B40">
        <v>29</v>
      </c>
      <c r="C40">
        <v>0</v>
      </c>
      <c r="D40">
        <v>0</v>
      </c>
      <c r="E40">
        <v>1</v>
      </c>
      <c r="F40" t="s">
        <v>1423</v>
      </c>
      <c r="H40" t="str">
        <f>VLOOKUP(A40,UFMT_FORMAT!$A:$C,3,FALSE)</f>
        <v>iBSM CBS Format - Out 0200</v>
      </c>
      <c r="J40" t="str">
        <f t="shared" si="0"/>
        <v>Insert into UFMT_FIELD (FORMAT_ID, FIELD_NO, F_MAC, F_KEY, F_MANDATORY, DESCRIPTION) Values ('200', '29', '0', '0', '1', 'Surcharge Fee');</v>
      </c>
      <c r="K40" t="str">
        <f t="shared" si="1"/>
        <v>Update UFMT_FIELD SET F_MAC = '0', F_KEY = '0', F_MANDATORY = '1', DESCRIPTION = 'Surcharge Fee' where FORMAT_ID = '200' AND FIELD_NO = '29';</v>
      </c>
    </row>
    <row r="41" spans="1:11" x14ac:dyDescent="0.35">
      <c r="A41">
        <v>200</v>
      </c>
      <c r="B41">
        <v>31</v>
      </c>
      <c r="C41">
        <v>0</v>
      </c>
      <c r="D41">
        <v>0</v>
      </c>
      <c r="E41">
        <v>0</v>
      </c>
      <c r="F41" t="s">
        <v>1424</v>
      </c>
      <c r="H41" t="str">
        <f>VLOOKUP(A41,UFMT_FORMAT!$A:$C,3,FALSE)</f>
        <v>iBSM CBS Format - Out 0200</v>
      </c>
      <c r="J41" t="str">
        <f t="shared" si="0"/>
        <v>Insert into UFMT_FIELD (FORMAT_ID, FIELD_NO, F_MAC, F_KEY, F_MANDATORY, DESCRIPTION) Values ('200', '31', '0', '0', '0', 'Acquiring Reference Data');</v>
      </c>
      <c r="K41" t="str">
        <f t="shared" si="1"/>
        <v>Update UFMT_FIELD SET F_MAC = '0', F_KEY = '0', F_MANDATORY = '0', DESCRIPTION = 'Acquiring Reference Data' where FORMAT_ID = '200' AND FIELD_NO = '31';</v>
      </c>
    </row>
    <row r="42" spans="1:11" x14ac:dyDescent="0.35">
      <c r="A42">
        <v>200</v>
      </c>
      <c r="B42">
        <v>32</v>
      </c>
      <c r="C42">
        <v>0</v>
      </c>
      <c r="D42">
        <v>0</v>
      </c>
      <c r="E42">
        <v>1</v>
      </c>
      <c r="F42" t="s">
        <v>1425</v>
      </c>
      <c r="H42" t="str">
        <f>VLOOKUP(A42,UFMT_FORMAT!$A:$C,3,FALSE)</f>
        <v>iBSM CBS Format - Out 0200</v>
      </c>
      <c r="J42" t="str">
        <f t="shared" si="0"/>
        <v>Insert into UFMT_FIELD (FORMAT_ID, FIELD_NO, F_MAC, F_KEY, F_MANDATORY, DESCRIPTION) Values ('200', '32', '0', '0', '1', 'Acquiring Institution ID');</v>
      </c>
      <c r="K42" t="str">
        <f t="shared" si="1"/>
        <v>Update UFMT_FIELD SET F_MAC = '0', F_KEY = '0', F_MANDATORY = '1', DESCRIPTION = 'Acquiring Institution ID' where FORMAT_ID = '200' AND FIELD_NO = '32';</v>
      </c>
    </row>
    <row r="43" spans="1:11" x14ac:dyDescent="0.35">
      <c r="A43">
        <v>200</v>
      </c>
      <c r="B43">
        <v>33</v>
      </c>
      <c r="C43">
        <v>0</v>
      </c>
      <c r="D43">
        <v>0</v>
      </c>
      <c r="E43">
        <v>1</v>
      </c>
      <c r="F43" t="s">
        <v>1426</v>
      </c>
      <c r="H43" t="str">
        <f>VLOOKUP(A43,UFMT_FORMAT!$A:$C,3,FALSE)</f>
        <v>iBSM CBS Format - Out 0200</v>
      </c>
      <c r="J43" t="str">
        <f t="shared" si="0"/>
        <v>Insert into UFMT_FIELD (FORMAT_ID, FIELD_NO, F_MAC, F_KEY, F_MANDATORY, DESCRIPTION) Values ('200', '33', '0', '0', '1', 'Forwarding Institution ID');</v>
      </c>
      <c r="K43" t="str">
        <f t="shared" si="1"/>
        <v>Update UFMT_FIELD SET F_MAC = '0', F_KEY = '0', F_MANDATORY = '1', DESCRIPTION = 'Forwarding Institution ID' where FORMAT_ID = '200' AND FIELD_NO = '33';</v>
      </c>
    </row>
    <row r="44" spans="1:11" x14ac:dyDescent="0.35">
      <c r="A44">
        <v>200</v>
      </c>
      <c r="B44">
        <v>37</v>
      </c>
      <c r="C44">
        <v>0</v>
      </c>
      <c r="D44">
        <v>0</v>
      </c>
      <c r="E44">
        <v>1</v>
      </c>
      <c r="F44" t="s">
        <v>1427</v>
      </c>
      <c r="H44" t="str">
        <f>VLOOKUP(A44,UFMT_FORMAT!$A:$C,3,FALSE)</f>
        <v>iBSM CBS Format - Out 0200</v>
      </c>
      <c r="J44" t="str">
        <f t="shared" si="0"/>
        <v>Insert into UFMT_FIELD (FORMAT_ID, FIELD_NO, F_MAC, F_KEY, F_MANDATORY, DESCRIPTION) Values ('200', '37', '0', '0', '1', 'Retrieval Reference Number');</v>
      </c>
      <c r="K44" t="str">
        <f t="shared" si="1"/>
        <v>Update UFMT_FIELD SET F_MAC = '0', F_KEY = '0', F_MANDATORY = '1', DESCRIPTION = 'Retrieval Reference Number' where FORMAT_ID = '200' AND FIELD_NO = '37';</v>
      </c>
    </row>
    <row r="45" spans="1:11" x14ac:dyDescent="0.35">
      <c r="A45">
        <v>200</v>
      </c>
      <c r="B45">
        <v>38</v>
      </c>
      <c r="C45">
        <v>0</v>
      </c>
      <c r="D45">
        <v>0</v>
      </c>
      <c r="E45">
        <v>0</v>
      </c>
      <c r="F45" s="2" t="s">
        <v>1428</v>
      </c>
      <c r="H45" t="str">
        <f>VLOOKUP(A45,UFMT_FORMAT!$A:$C,3,FALSE)</f>
        <v>iBSM CBS Format - Out 0200</v>
      </c>
      <c r="J45" t="str">
        <f t="shared" si="0"/>
        <v>Insert into UFMT_FIELD (FORMAT_ID, FIELD_NO, F_MAC, F_KEY, F_MANDATORY, DESCRIPTION) Values ('200', '38', '0', '0', '0', 'Authorization Identification Response');</v>
      </c>
      <c r="K45" t="str">
        <f t="shared" si="1"/>
        <v>Update UFMT_FIELD SET F_MAC = '0', F_KEY = '0', F_MANDATORY = '0', DESCRIPTION = 'Authorization Identification Response' where FORMAT_ID = '200' AND FIELD_NO = '38';</v>
      </c>
    </row>
    <row r="46" spans="1:11" x14ac:dyDescent="0.35">
      <c r="A46">
        <v>200</v>
      </c>
      <c r="B46">
        <v>41</v>
      </c>
      <c r="C46">
        <v>0</v>
      </c>
      <c r="D46">
        <v>0</v>
      </c>
      <c r="E46">
        <v>1</v>
      </c>
      <c r="F46" t="s">
        <v>1429</v>
      </c>
      <c r="H46" t="str">
        <f>VLOOKUP(A46,UFMT_FORMAT!$A:$C,3,FALSE)</f>
        <v>iBSM CBS Format - Out 0200</v>
      </c>
      <c r="J46" t="str">
        <f t="shared" si="0"/>
        <v>Insert into UFMT_FIELD (FORMAT_ID, FIELD_NO, F_MAC, F_KEY, F_MANDATORY, DESCRIPTION) Values ('200', '41', '0', '0', '1', 'Card Acceptor Terminal ID');</v>
      </c>
      <c r="K46" t="str">
        <f t="shared" si="1"/>
        <v>Update UFMT_FIELD SET F_MAC = '0', F_KEY = '0', F_MANDATORY = '1', DESCRIPTION = 'Card Acceptor Terminal ID' where FORMAT_ID = '200' AND FIELD_NO = '41';</v>
      </c>
    </row>
    <row r="47" spans="1:11" x14ac:dyDescent="0.35">
      <c r="A47">
        <v>200</v>
      </c>
      <c r="B47">
        <v>42</v>
      </c>
      <c r="C47">
        <v>0</v>
      </c>
      <c r="D47">
        <v>0</v>
      </c>
      <c r="E47">
        <v>0</v>
      </c>
      <c r="F47" t="s">
        <v>1430</v>
      </c>
      <c r="H47" t="str">
        <f>VLOOKUP(A47,UFMT_FORMAT!$A:$C,3,FALSE)</f>
        <v>iBSM CBS Format - Out 0200</v>
      </c>
      <c r="J47" t="str">
        <f t="shared" si="0"/>
        <v>Insert into UFMT_FIELD (FORMAT_ID, FIELD_NO, F_MAC, F_KEY, F_MANDATORY, DESCRIPTION) Values ('200', '42', '0', '0', '0', 'Card Acceptor Merchant ID');</v>
      </c>
      <c r="K47" t="str">
        <f t="shared" si="1"/>
        <v>Update UFMT_FIELD SET F_MAC = '0', F_KEY = '0', F_MANDATORY = '0', DESCRIPTION = 'Card Acceptor Merchant ID' where FORMAT_ID = '200' AND FIELD_NO = '42';</v>
      </c>
    </row>
    <row r="48" spans="1:11" x14ac:dyDescent="0.35">
      <c r="A48">
        <v>200</v>
      </c>
      <c r="B48">
        <v>43</v>
      </c>
      <c r="C48">
        <v>0</v>
      </c>
      <c r="D48">
        <v>0</v>
      </c>
      <c r="E48">
        <v>0</v>
      </c>
      <c r="F48" t="s">
        <v>1431</v>
      </c>
      <c r="H48" t="str">
        <f>VLOOKUP(A48,UFMT_FORMAT!$A:$C,3,FALSE)</f>
        <v>iBSM CBS Format - Out 0200</v>
      </c>
      <c r="J48" t="str">
        <f t="shared" si="0"/>
        <v>Insert into UFMT_FIELD (FORMAT_ID, FIELD_NO, F_MAC, F_KEY, F_MANDATORY, DESCRIPTION) Values ('200', '43', '0', '0', '0', 'Card Acceptor Name/Location');</v>
      </c>
      <c r="K48" t="str">
        <f t="shared" si="1"/>
        <v>Update UFMT_FIELD SET F_MAC = '0', F_KEY = '0', F_MANDATORY = '0', DESCRIPTION = 'Card Acceptor Name/Location' where FORMAT_ID = '200' AND FIELD_NO = '43';</v>
      </c>
    </row>
    <row r="49" spans="1:11" x14ac:dyDescent="0.35">
      <c r="A49">
        <v>200</v>
      </c>
      <c r="B49">
        <v>48</v>
      </c>
      <c r="C49">
        <v>0</v>
      </c>
      <c r="D49">
        <v>0</v>
      </c>
      <c r="E49">
        <v>0</v>
      </c>
      <c r="F49" t="s">
        <v>1413</v>
      </c>
      <c r="H49" t="str">
        <f>VLOOKUP(A49,UFMT_FORMAT!$A:$C,3,FALSE)</f>
        <v>iBSM CBS Format - Out 0200</v>
      </c>
      <c r="J49" t="str">
        <f t="shared" si="0"/>
        <v>Insert into UFMT_FIELD (FORMAT_ID, FIELD_NO, F_MAC, F_KEY, F_MANDATORY, DESCRIPTION) Values ('200', '48', '0', '0', '0', 'Additional Data');</v>
      </c>
      <c r="K49" t="str">
        <f t="shared" si="1"/>
        <v>Update UFMT_FIELD SET F_MAC = '0', F_KEY = '0', F_MANDATORY = '0', DESCRIPTION = 'Additional Data' where FORMAT_ID = '200' AND FIELD_NO = '48';</v>
      </c>
    </row>
    <row r="50" spans="1:11" x14ac:dyDescent="0.35">
      <c r="A50">
        <v>200</v>
      </c>
      <c r="B50">
        <v>49</v>
      </c>
      <c r="C50">
        <v>0</v>
      </c>
      <c r="D50">
        <v>0</v>
      </c>
      <c r="E50">
        <v>1</v>
      </c>
      <c r="F50" t="s">
        <v>1432</v>
      </c>
      <c r="H50" t="str">
        <f>VLOOKUP(A50,UFMT_FORMAT!$A:$C,3,FALSE)</f>
        <v>iBSM CBS Format - Out 0200</v>
      </c>
      <c r="J50" t="str">
        <f t="shared" si="0"/>
        <v>Insert into UFMT_FIELD (FORMAT_ID, FIELD_NO, F_MAC, F_KEY, F_MANDATORY, DESCRIPTION) Values ('200', '49', '0', '0', '1', 'Currency Code');</v>
      </c>
      <c r="K50" t="str">
        <f t="shared" si="1"/>
        <v>Update UFMT_FIELD SET F_MAC = '0', F_KEY = '0', F_MANDATORY = '1', DESCRIPTION = 'Currency Code' where FORMAT_ID = '200' AND FIELD_NO = '49';</v>
      </c>
    </row>
    <row r="51" spans="1:11" x14ac:dyDescent="0.35">
      <c r="A51">
        <v>200</v>
      </c>
      <c r="B51">
        <v>52</v>
      </c>
      <c r="C51">
        <v>0</v>
      </c>
      <c r="D51">
        <v>0</v>
      </c>
      <c r="E51">
        <v>0</v>
      </c>
      <c r="F51" t="s">
        <v>1433</v>
      </c>
      <c r="H51" t="str">
        <f>VLOOKUP(A51,UFMT_FORMAT!$A:$C,3,FALSE)</f>
        <v>iBSM CBS Format - Out 0200</v>
      </c>
      <c r="J51" t="str">
        <f t="shared" si="0"/>
        <v>Insert into UFMT_FIELD (FORMAT_ID, FIELD_NO, F_MAC, F_KEY, F_MANDATORY, DESCRIPTION) Values ('200', '52', '0', '0', '0', 'Encrypted PIN Block');</v>
      </c>
      <c r="K51" t="str">
        <f t="shared" si="1"/>
        <v>Update UFMT_FIELD SET F_MAC = '0', F_KEY = '0', F_MANDATORY = '0', DESCRIPTION = 'Encrypted PIN Block' where FORMAT_ID = '200' AND FIELD_NO = '52';</v>
      </c>
    </row>
    <row r="52" spans="1:11" x14ac:dyDescent="0.35">
      <c r="A52">
        <v>200</v>
      </c>
      <c r="B52">
        <v>63</v>
      </c>
      <c r="C52">
        <v>0</v>
      </c>
      <c r="D52">
        <v>0</v>
      </c>
      <c r="E52">
        <v>0</v>
      </c>
      <c r="F52" t="s">
        <v>1434</v>
      </c>
      <c r="H52" t="str">
        <f>VLOOKUP(A52,UFMT_FORMAT!$A:$C,3,FALSE)</f>
        <v>iBSM CBS Format - Out 0200</v>
      </c>
      <c r="J52" t="str">
        <f t="shared" si="0"/>
        <v>Insert into UFMT_FIELD (FORMAT_ID, FIELD_NO, F_MAC, F_KEY, F_MANDATORY, DESCRIPTION) Values ('200', '63', '0', '0', '0', 'Service Code');</v>
      </c>
      <c r="K52" t="str">
        <f t="shared" si="1"/>
        <v>Update UFMT_FIELD SET F_MAC = '0', F_KEY = '0', F_MANDATORY = '0', DESCRIPTION = 'Service Code' where FORMAT_ID = '200' AND FIELD_NO = '63';</v>
      </c>
    </row>
    <row r="53" spans="1:11" x14ac:dyDescent="0.35">
      <c r="A53">
        <v>200</v>
      </c>
      <c r="B53">
        <v>102</v>
      </c>
      <c r="C53">
        <v>0</v>
      </c>
      <c r="D53">
        <v>0</v>
      </c>
      <c r="E53">
        <v>0</v>
      </c>
      <c r="F53" t="s">
        <v>1435</v>
      </c>
      <c r="H53" t="str">
        <f>VLOOKUP(A53,UFMT_FORMAT!$A:$C,3,FALSE)</f>
        <v>iBSM CBS Format - Out 0200</v>
      </c>
      <c r="J53" t="str">
        <f t="shared" si="0"/>
        <v>Insert into UFMT_FIELD (FORMAT_ID, FIELD_NO, F_MAC, F_KEY, F_MANDATORY, DESCRIPTION) Values ('200', '102', '0', '0', '0', 'Source Account ');</v>
      </c>
      <c r="K53" t="str">
        <f t="shared" si="1"/>
        <v>Update UFMT_FIELD SET F_MAC = '0', F_KEY = '0', F_MANDATORY = '0', DESCRIPTION = 'Source Account ' where FORMAT_ID = '200' AND FIELD_NO = '102';</v>
      </c>
    </row>
    <row r="54" spans="1:11" x14ac:dyDescent="0.35">
      <c r="A54">
        <v>200</v>
      </c>
      <c r="B54">
        <v>103</v>
      </c>
      <c r="C54">
        <v>0</v>
      </c>
      <c r="D54">
        <v>0</v>
      </c>
      <c r="E54">
        <v>0</v>
      </c>
      <c r="F54" t="s">
        <v>1436</v>
      </c>
      <c r="H54" t="str">
        <f>VLOOKUP(A54,UFMT_FORMAT!$A:$C,3,FALSE)</f>
        <v>iBSM CBS Format - Out 0200</v>
      </c>
      <c r="J54" t="str">
        <f t="shared" si="0"/>
        <v>Insert into UFMT_FIELD (FORMAT_ID, FIELD_NO, F_MAC, F_KEY, F_MANDATORY, DESCRIPTION) Values ('200', '103', '0', '0', '0', 'Beneficiary Account');</v>
      </c>
      <c r="K54" t="str">
        <f t="shared" si="1"/>
        <v>Update UFMT_FIELD SET F_MAC = '0', F_KEY = '0', F_MANDATORY = '0', DESCRIPTION = 'Beneficiary Account' where FORMAT_ID = '200' AND FIELD_NO = '103';</v>
      </c>
    </row>
    <row r="55" spans="1:11" x14ac:dyDescent="0.35">
      <c r="A55">
        <v>200</v>
      </c>
      <c r="B55">
        <v>104</v>
      </c>
      <c r="C55">
        <v>0</v>
      </c>
      <c r="D55">
        <v>0</v>
      </c>
      <c r="E55">
        <v>0</v>
      </c>
      <c r="F55" t="s">
        <v>1437</v>
      </c>
      <c r="H55" t="str">
        <f>VLOOKUP(A55,UFMT_FORMAT!$A:$C,3,FALSE)</f>
        <v>iBSM CBS Format - Out 0200</v>
      </c>
      <c r="J55" t="str">
        <f t="shared" si="0"/>
        <v>Insert into UFMT_FIELD (FORMAT_ID, FIELD_NO, F_MAC, F_KEY, F_MANDATORY, DESCRIPTION) Values ('200', '104', '0', '0', '0', 'Transaction Description');</v>
      </c>
      <c r="K55" t="str">
        <f t="shared" si="1"/>
        <v>Update UFMT_FIELD SET F_MAC = '0', F_KEY = '0', F_MANDATORY = '0', DESCRIPTION = 'Transaction Description' where FORMAT_ID = '200' AND FIELD_NO = '104';</v>
      </c>
    </row>
    <row r="56" spans="1:11" x14ac:dyDescent="0.35">
      <c r="A56">
        <v>200</v>
      </c>
      <c r="B56">
        <v>125</v>
      </c>
      <c r="C56">
        <v>0</v>
      </c>
      <c r="D56">
        <v>0</v>
      </c>
      <c r="E56">
        <v>0</v>
      </c>
      <c r="F56" t="s">
        <v>1438</v>
      </c>
      <c r="H56" t="str">
        <f>VLOOKUP(A56,UFMT_FORMAT!$A:$C,3,FALSE)</f>
        <v>iBSM CBS Format - Out 0200</v>
      </c>
      <c r="J56" t="str">
        <f t="shared" si="0"/>
        <v>Insert into UFMT_FIELD (FORMAT_ID, FIELD_NO, F_MAC, F_KEY, F_MANDATORY, DESCRIPTION) Values ('200', '125', '0', '0', '0', 'Transfer Action Code');</v>
      </c>
      <c r="K56" t="str">
        <f t="shared" si="1"/>
        <v>Update UFMT_FIELD SET F_MAC = '0', F_KEY = '0', F_MANDATORY = '0', DESCRIPTION = 'Transfer Action Code' where FORMAT_ID = '200' AND FIELD_NO = '125';</v>
      </c>
    </row>
    <row r="57" spans="1:11" x14ac:dyDescent="0.35">
      <c r="A57">
        <v>200</v>
      </c>
      <c r="B57">
        <v>126</v>
      </c>
      <c r="C57">
        <v>0</v>
      </c>
      <c r="D57">
        <v>0</v>
      </c>
      <c r="E57">
        <v>1</v>
      </c>
      <c r="F57" t="s">
        <v>1439</v>
      </c>
      <c r="H57" t="str">
        <f>VLOOKUP(A57,UFMT_FORMAT!$A:$C,3,FALSE)</f>
        <v>iBSM CBS Format - Out 0200</v>
      </c>
      <c r="J57" t="str">
        <f t="shared" si="0"/>
        <v>Insert into UFMT_FIELD (FORMAT_ID, FIELD_NO, F_MAC, F_KEY, F_MANDATORY, DESCRIPTION) Values ('200', '126', '0', '0', '1', 'Source Institution Code');</v>
      </c>
      <c r="K57" t="str">
        <f t="shared" si="1"/>
        <v>Update UFMT_FIELD SET F_MAC = '0', F_KEY = '0', F_MANDATORY = '1', DESCRIPTION = 'Source Institution Code' where FORMAT_ID = '200' AND FIELD_NO = '126';</v>
      </c>
    </row>
    <row r="58" spans="1:11" x14ac:dyDescent="0.35">
      <c r="A58">
        <v>200</v>
      </c>
      <c r="B58">
        <v>127</v>
      </c>
      <c r="C58">
        <v>0</v>
      </c>
      <c r="D58">
        <v>0</v>
      </c>
      <c r="E58">
        <v>0</v>
      </c>
      <c r="F58" t="s">
        <v>1440</v>
      </c>
      <c r="H58" t="str">
        <f>VLOOKUP(A58,UFMT_FORMAT!$A:$C,3,FALSE)</f>
        <v>iBSM CBS Format - Out 0200</v>
      </c>
      <c r="J58" t="str">
        <f t="shared" si="0"/>
        <v>Insert into UFMT_FIELD (FORMAT_ID, FIELD_NO, F_MAC, F_KEY, F_MANDATORY, DESCRIPTION) Values ('200', '127', '0', '0', '0', 'Beneficiary Institution Code');</v>
      </c>
      <c r="K58" t="str">
        <f t="shared" si="1"/>
        <v>Update UFMT_FIELD SET F_MAC = '0', F_KEY = '0', F_MANDATORY = '0', DESCRIPTION = 'Beneficiary Institution Code' where FORMAT_ID = '200' AND FIELD_NO = '127';</v>
      </c>
    </row>
    <row r="59" spans="1:11" x14ac:dyDescent="0.35">
      <c r="A59">
        <v>201</v>
      </c>
      <c r="B59">
        <v>2</v>
      </c>
      <c r="C59">
        <v>0</v>
      </c>
      <c r="D59">
        <v>1</v>
      </c>
      <c r="E59">
        <v>1</v>
      </c>
      <c r="F59" t="s">
        <v>1416</v>
      </c>
      <c r="H59" t="str">
        <f>VLOOKUP(A59,UFMT_FORMAT!$A:$C,3,FALSE)</f>
        <v>iBSM CBS Format - In 0210</v>
      </c>
      <c r="J59" t="str">
        <f t="shared" si="0"/>
        <v>Insert into UFMT_FIELD (FORMAT_ID, FIELD_NO, F_MAC, F_KEY, F_MANDATORY, DESCRIPTION) Values ('201', '2', '0', '1', '1', 'Primary Account Number (PAN)');</v>
      </c>
      <c r="K59" t="str">
        <f t="shared" si="1"/>
        <v>Update UFMT_FIELD SET F_MAC = '0', F_KEY = '1', F_MANDATORY = '1', DESCRIPTION = 'Primary Account Number (PAN)' where FORMAT_ID = '201' AND FIELD_NO = '2';</v>
      </c>
    </row>
    <row r="60" spans="1:11" x14ac:dyDescent="0.35">
      <c r="A60">
        <v>201</v>
      </c>
      <c r="B60">
        <v>3</v>
      </c>
      <c r="C60">
        <v>0</v>
      </c>
      <c r="D60">
        <v>1</v>
      </c>
      <c r="E60">
        <v>1</v>
      </c>
      <c r="F60" t="s">
        <v>1417</v>
      </c>
      <c r="H60" t="str">
        <f>VLOOKUP(A60,UFMT_FORMAT!$A:$C,3,FALSE)</f>
        <v>iBSM CBS Format - In 0210</v>
      </c>
      <c r="J60" t="str">
        <f t="shared" si="0"/>
        <v>Insert into UFMT_FIELD (FORMAT_ID, FIELD_NO, F_MAC, F_KEY, F_MANDATORY, DESCRIPTION) Values ('201', '3', '0', '1', '1', 'Processing Code');</v>
      </c>
      <c r="K60" t="str">
        <f t="shared" si="1"/>
        <v>Update UFMT_FIELD SET F_MAC = '0', F_KEY = '1', F_MANDATORY = '1', DESCRIPTION = 'Processing Code' where FORMAT_ID = '201' AND FIELD_NO = '3';</v>
      </c>
    </row>
    <row r="61" spans="1:11" x14ac:dyDescent="0.35">
      <c r="A61">
        <v>201</v>
      </c>
      <c r="B61">
        <v>4</v>
      </c>
      <c r="C61">
        <v>0</v>
      </c>
      <c r="D61">
        <v>0</v>
      </c>
      <c r="E61">
        <v>0</v>
      </c>
      <c r="F61" t="s">
        <v>1418</v>
      </c>
      <c r="H61" t="str">
        <f>VLOOKUP(A61,UFMT_FORMAT!$A:$C,3,FALSE)</f>
        <v>iBSM CBS Format - In 0210</v>
      </c>
      <c r="J61" t="str">
        <f t="shared" si="0"/>
        <v>Insert into UFMT_FIELD (FORMAT_ID, FIELD_NO, F_MAC, F_KEY, F_MANDATORY, DESCRIPTION) Values ('201', '4', '0', '0', '0', 'Transaction Amount');</v>
      </c>
      <c r="K61" t="str">
        <f t="shared" si="1"/>
        <v>Update UFMT_FIELD SET F_MAC = '0', F_KEY = '0', F_MANDATORY = '0', DESCRIPTION = 'Transaction Amount' where FORMAT_ID = '201' AND FIELD_NO = '4';</v>
      </c>
    </row>
    <row r="62" spans="1:11" x14ac:dyDescent="0.35">
      <c r="A62">
        <v>201</v>
      </c>
      <c r="B62">
        <v>7</v>
      </c>
      <c r="C62">
        <v>0</v>
      </c>
      <c r="D62">
        <v>0</v>
      </c>
      <c r="E62">
        <v>1</v>
      </c>
      <c r="F62" t="s">
        <v>1411</v>
      </c>
      <c r="H62" t="str">
        <f>VLOOKUP(A62,UFMT_FORMAT!$A:$C,3,FALSE)</f>
        <v>iBSM CBS Format - In 0210</v>
      </c>
      <c r="J62" t="str">
        <f t="shared" si="0"/>
        <v>Insert into UFMT_FIELD (FORMAT_ID, FIELD_NO, F_MAC, F_KEY, F_MANDATORY, DESCRIPTION) Values ('201', '7', '0', '0', '1', 'Transmission Date and Time');</v>
      </c>
      <c r="K62" t="str">
        <f t="shared" si="1"/>
        <v>Update UFMT_FIELD SET F_MAC = '0', F_KEY = '0', F_MANDATORY = '1', DESCRIPTION = 'Transmission Date and Time' where FORMAT_ID = '201' AND FIELD_NO = '7';</v>
      </c>
    </row>
    <row r="63" spans="1:11" x14ac:dyDescent="0.35">
      <c r="A63">
        <v>201</v>
      </c>
      <c r="B63">
        <v>8</v>
      </c>
      <c r="C63">
        <v>0</v>
      </c>
      <c r="D63">
        <v>0</v>
      </c>
      <c r="E63">
        <v>0</v>
      </c>
      <c r="F63" t="s">
        <v>1419</v>
      </c>
      <c r="H63" t="str">
        <f>VLOOKUP(A63,UFMT_FORMAT!$A:$C,3,FALSE)</f>
        <v>iBSM CBS Format - In 0210</v>
      </c>
      <c r="J63" t="str">
        <f t="shared" si="0"/>
        <v>Insert into UFMT_FIELD (FORMAT_ID, FIELD_NO, F_MAC, F_KEY, F_MANDATORY, DESCRIPTION) Values ('201', '8', '0', '0', '0', 'Amount, card holder billing fee');</v>
      </c>
      <c r="K63" t="str">
        <f t="shared" si="1"/>
        <v>Update UFMT_FIELD SET F_MAC = '0', F_KEY = '0', F_MANDATORY = '0', DESCRIPTION = 'Amount, card holder billing fee' where FORMAT_ID = '201' AND FIELD_NO = '8';</v>
      </c>
    </row>
    <row r="64" spans="1:11" x14ac:dyDescent="0.35">
      <c r="A64">
        <v>201</v>
      </c>
      <c r="B64">
        <v>11</v>
      </c>
      <c r="C64">
        <v>0</v>
      </c>
      <c r="D64">
        <v>1</v>
      </c>
      <c r="E64">
        <v>1</v>
      </c>
      <c r="F64" t="s">
        <v>1412</v>
      </c>
      <c r="H64" t="str">
        <f>VLOOKUP(A64,UFMT_FORMAT!$A:$C,3,FALSE)</f>
        <v>iBSM CBS Format - In 0210</v>
      </c>
      <c r="J64" t="str">
        <f t="shared" si="0"/>
        <v>Insert into UFMT_FIELD (FORMAT_ID, FIELD_NO, F_MAC, F_KEY, F_MANDATORY, DESCRIPTION) Values ('201', '11', '0', '1', '1', 'System Trace Audit Number');</v>
      </c>
      <c r="K64" t="str">
        <f t="shared" si="1"/>
        <v>Update UFMT_FIELD SET F_MAC = '0', F_KEY = '1', F_MANDATORY = '1', DESCRIPTION = 'System Trace Audit Number' where FORMAT_ID = '201' AND FIELD_NO = '11';</v>
      </c>
    </row>
    <row r="65" spans="1:11" x14ac:dyDescent="0.35">
      <c r="A65">
        <v>201</v>
      </c>
      <c r="B65">
        <v>12</v>
      </c>
      <c r="C65">
        <v>0</v>
      </c>
      <c r="D65">
        <v>1</v>
      </c>
      <c r="E65">
        <v>1</v>
      </c>
      <c r="F65" t="s">
        <v>1420</v>
      </c>
      <c r="H65" t="str">
        <f>VLOOKUP(A65,UFMT_FORMAT!$A:$C,3,FALSE)</f>
        <v>iBSM CBS Format - In 0210</v>
      </c>
      <c r="J65" t="str">
        <f t="shared" si="0"/>
        <v>Insert into UFMT_FIELD (FORMAT_ID, FIELD_NO, F_MAC, F_KEY, F_MANDATORY, DESCRIPTION) Values ('201', '12', '0', '1', '1', 'Transaction Local Time');</v>
      </c>
      <c r="K65" t="str">
        <f t="shared" si="1"/>
        <v>Update UFMT_FIELD SET F_MAC = '0', F_KEY = '1', F_MANDATORY = '1', DESCRIPTION = 'Transaction Local Time' where FORMAT_ID = '201' AND FIELD_NO = '12';</v>
      </c>
    </row>
    <row r="66" spans="1:11" x14ac:dyDescent="0.35">
      <c r="A66">
        <v>201</v>
      </c>
      <c r="B66">
        <v>13</v>
      </c>
      <c r="C66">
        <v>0</v>
      </c>
      <c r="D66">
        <v>1</v>
      </c>
      <c r="E66">
        <v>1</v>
      </c>
      <c r="F66" t="s">
        <v>1421</v>
      </c>
      <c r="H66" t="str">
        <f>VLOOKUP(A66,UFMT_FORMAT!$A:$C,3,FALSE)</f>
        <v>iBSM CBS Format - In 0210</v>
      </c>
      <c r="J66" t="str">
        <f t="shared" si="0"/>
        <v>Insert into UFMT_FIELD (FORMAT_ID, FIELD_NO, F_MAC, F_KEY, F_MANDATORY, DESCRIPTION) Values ('201', '13', '0', '1', '1', 'Transaction Local Date');</v>
      </c>
      <c r="K66" t="str">
        <f t="shared" si="1"/>
        <v>Update UFMT_FIELD SET F_MAC = '0', F_KEY = '1', F_MANDATORY = '1', DESCRIPTION = 'Transaction Local Date' where FORMAT_ID = '201' AND FIELD_NO = '13';</v>
      </c>
    </row>
    <row r="67" spans="1:11" x14ac:dyDescent="0.35">
      <c r="A67">
        <v>201</v>
      </c>
      <c r="B67">
        <v>18</v>
      </c>
      <c r="C67">
        <v>0</v>
      </c>
      <c r="D67">
        <v>0</v>
      </c>
      <c r="E67">
        <v>1</v>
      </c>
      <c r="F67" t="s">
        <v>1422</v>
      </c>
      <c r="H67" t="str">
        <f>VLOOKUP(A67,UFMT_FORMAT!$A:$C,3,FALSE)</f>
        <v>iBSM CBS Format - In 0210</v>
      </c>
      <c r="J67" t="str">
        <f t="shared" si="0"/>
        <v>Insert into UFMT_FIELD (FORMAT_ID, FIELD_NO, F_MAC, F_KEY, F_MANDATORY, DESCRIPTION) Values ('201', '18', '0', '0', '1', 'Delivery Channel');</v>
      </c>
      <c r="K67" t="str">
        <f t="shared" si="1"/>
        <v>Update UFMT_FIELD SET F_MAC = '0', F_KEY = '0', F_MANDATORY = '1', DESCRIPTION = 'Delivery Channel' where FORMAT_ID = '201' AND FIELD_NO = '18';</v>
      </c>
    </row>
    <row r="68" spans="1:11" x14ac:dyDescent="0.35">
      <c r="A68">
        <v>201</v>
      </c>
      <c r="B68">
        <v>29</v>
      </c>
      <c r="C68">
        <v>0</v>
      </c>
      <c r="D68">
        <v>0</v>
      </c>
      <c r="E68">
        <v>1</v>
      </c>
      <c r="F68" t="s">
        <v>1423</v>
      </c>
      <c r="H68" t="str">
        <f>VLOOKUP(A68,UFMT_FORMAT!$A:$C,3,FALSE)</f>
        <v>iBSM CBS Format - In 0210</v>
      </c>
      <c r="J68" t="str">
        <f t="shared" ref="J68:J131" si="2">"Insert into UFMT_FIELD (FORMAT_ID, FIELD_NO, F_MAC, F_KEY, F_MANDATORY, DESCRIPTION) Values ('"&amp;A68&amp;"', '"&amp;B68&amp;"', '"&amp;C68&amp;"', '"&amp;D68&amp;"', '"&amp;E68&amp;"', '"&amp;F68&amp;"');"</f>
        <v>Insert into UFMT_FIELD (FORMAT_ID, FIELD_NO, F_MAC, F_KEY, F_MANDATORY, DESCRIPTION) Values ('201', '29', '0', '0', '1', 'Surcharge Fee');</v>
      </c>
      <c r="K68" t="str">
        <f t="shared" ref="K68:K131" si="3">"Update UFMT_FIELD SET F_MAC = '"&amp;C68&amp;"', F_KEY = '"&amp;D68&amp;"', F_MANDATORY = '"&amp;E68&amp;"', DESCRIPTION = '"&amp;F68&amp;"' where FORMAT_ID = '"&amp;A68&amp;"' AND FIELD_NO = '"&amp;B68&amp;"';"</f>
        <v>Update UFMT_FIELD SET F_MAC = '0', F_KEY = '0', F_MANDATORY = '1', DESCRIPTION = 'Surcharge Fee' where FORMAT_ID = '201' AND FIELD_NO = '29';</v>
      </c>
    </row>
    <row r="69" spans="1:11" x14ac:dyDescent="0.35">
      <c r="A69">
        <v>201</v>
      </c>
      <c r="B69">
        <v>31</v>
      </c>
      <c r="C69">
        <v>0</v>
      </c>
      <c r="D69">
        <v>0</v>
      </c>
      <c r="E69">
        <v>0</v>
      </c>
      <c r="F69" t="s">
        <v>1424</v>
      </c>
      <c r="H69" t="str">
        <f>VLOOKUP(A69,UFMT_FORMAT!$A:$C,3,FALSE)</f>
        <v>iBSM CBS Format - In 0210</v>
      </c>
      <c r="J69" t="str">
        <f t="shared" si="2"/>
        <v>Insert into UFMT_FIELD (FORMAT_ID, FIELD_NO, F_MAC, F_KEY, F_MANDATORY, DESCRIPTION) Values ('201', '31', '0', '0', '0', 'Acquiring Reference Data');</v>
      </c>
      <c r="K69" t="str">
        <f t="shared" si="3"/>
        <v>Update UFMT_FIELD SET F_MAC = '0', F_KEY = '0', F_MANDATORY = '0', DESCRIPTION = 'Acquiring Reference Data' where FORMAT_ID = '201' AND FIELD_NO = '31';</v>
      </c>
    </row>
    <row r="70" spans="1:11" x14ac:dyDescent="0.35">
      <c r="A70">
        <v>201</v>
      </c>
      <c r="B70">
        <v>32</v>
      </c>
      <c r="C70">
        <v>0</v>
      </c>
      <c r="D70">
        <v>0</v>
      </c>
      <c r="E70">
        <v>1</v>
      </c>
      <c r="F70" t="s">
        <v>1425</v>
      </c>
      <c r="H70" t="str">
        <f>VLOOKUP(A70,UFMT_FORMAT!$A:$C,3,FALSE)</f>
        <v>iBSM CBS Format - In 0210</v>
      </c>
      <c r="J70" t="str">
        <f t="shared" si="2"/>
        <v>Insert into UFMT_FIELD (FORMAT_ID, FIELD_NO, F_MAC, F_KEY, F_MANDATORY, DESCRIPTION) Values ('201', '32', '0', '0', '1', 'Acquiring Institution ID');</v>
      </c>
      <c r="K70" t="str">
        <f t="shared" si="3"/>
        <v>Update UFMT_FIELD SET F_MAC = '0', F_KEY = '0', F_MANDATORY = '1', DESCRIPTION = 'Acquiring Institution ID' where FORMAT_ID = '201' AND FIELD_NO = '32';</v>
      </c>
    </row>
    <row r="71" spans="1:11" x14ac:dyDescent="0.35">
      <c r="A71">
        <v>201</v>
      </c>
      <c r="B71">
        <v>33</v>
      </c>
      <c r="C71">
        <v>0</v>
      </c>
      <c r="D71">
        <v>0</v>
      </c>
      <c r="E71">
        <v>1</v>
      </c>
      <c r="F71" t="s">
        <v>1426</v>
      </c>
      <c r="H71" t="str">
        <f>VLOOKUP(A71,UFMT_FORMAT!$A:$C,3,FALSE)</f>
        <v>iBSM CBS Format - In 0210</v>
      </c>
      <c r="J71" t="str">
        <f t="shared" si="2"/>
        <v>Insert into UFMT_FIELD (FORMAT_ID, FIELD_NO, F_MAC, F_KEY, F_MANDATORY, DESCRIPTION) Values ('201', '33', '0', '0', '1', 'Forwarding Institution ID');</v>
      </c>
      <c r="K71" t="str">
        <f t="shared" si="3"/>
        <v>Update UFMT_FIELD SET F_MAC = '0', F_KEY = '0', F_MANDATORY = '1', DESCRIPTION = 'Forwarding Institution ID' where FORMAT_ID = '201' AND FIELD_NO = '33';</v>
      </c>
    </row>
    <row r="72" spans="1:11" x14ac:dyDescent="0.35">
      <c r="A72">
        <v>201</v>
      </c>
      <c r="B72">
        <v>37</v>
      </c>
      <c r="C72">
        <v>0</v>
      </c>
      <c r="D72">
        <v>0</v>
      </c>
      <c r="E72">
        <v>1</v>
      </c>
      <c r="F72" t="s">
        <v>1427</v>
      </c>
      <c r="H72" t="str">
        <f>VLOOKUP(A72,UFMT_FORMAT!$A:$C,3,FALSE)</f>
        <v>iBSM CBS Format - In 0210</v>
      </c>
      <c r="J72" t="str">
        <f t="shared" si="2"/>
        <v>Insert into UFMT_FIELD (FORMAT_ID, FIELD_NO, F_MAC, F_KEY, F_MANDATORY, DESCRIPTION) Values ('201', '37', '0', '0', '1', 'Retrieval Reference Number');</v>
      </c>
      <c r="K72" t="str">
        <f t="shared" si="3"/>
        <v>Update UFMT_FIELD SET F_MAC = '0', F_KEY = '0', F_MANDATORY = '1', DESCRIPTION = 'Retrieval Reference Number' where FORMAT_ID = '201' AND FIELD_NO = '37';</v>
      </c>
    </row>
    <row r="73" spans="1:11" x14ac:dyDescent="0.35">
      <c r="A73">
        <v>201</v>
      </c>
      <c r="B73">
        <v>38</v>
      </c>
      <c r="C73">
        <v>0</v>
      </c>
      <c r="D73">
        <v>0</v>
      </c>
      <c r="E73">
        <v>0</v>
      </c>
      <c r="F73" s="2" t="s">
        <v>1428</v>
      </c>
      <c r="H73" t="str">
        <f>VLOOKUP(A73,UFMT_FORMAT!$A:$C,3,FALSE)</f>
        <v>iBSM CBS Format - In 0210</v>
      </c>
      <c r="J73" t="str">
        <f t="shared" si="2"/>
        <v>Insert into UFMT_FIELD (FORMAT_ID, FIELD_NO, F_MAC, F_KEY, F_MANDATORY, DESCRIPTION) Values ('201', '38', '0', '0', '0', 'Authorization Identification Response');</v>
      </c>
      <c r="K73" t="str">
        <f t="shared" si="3"/>
        <v>Update UFMT_FIELD SET F_MAC = '0', F_KEY = '0', F_MANDATORY = '0', DESCRIPTION = 'Authorization Identification Response' where FORMAT_ID = '201' AND FIELD_NO = '38';</v>
      </c>
    </row>
    <row r="74" spans="1:11" x14ac:dyDescent="0.35">
      <c r="A74">
        <v>201</v>
      </c>
      <c r="B74">
        <v>39</v>
      </c>
      <c r="C74">
        <v>0</v>
      </c>
      <c r="D74">
        <v>0</v>
      </c>
      <c r="E74">
        <v>1</v>
      </c>
      <c r="F74" t="s">
        <v>1415</v>
      </c>
      <c r="H74" t="str">
        <f>VLOOKUP(A74,UFMT_FORMAT!$A:$C,3,FALSE)</f>
        <v>iBSM CBS Format - In 0210</v>
      </c>
      <c r="J74" t="str">
        <f t="shared" si="2"/>
        <v>Insert into UFMT_FIELD (FORMAT_ID, FIELD_NO, F_MAC, F_KEY, F_MANDATORY, DESCRIPTION) Values ('201', '39', '0', '0', '1', 'Response Code');</v>
      </c>
      <c r="K74" t="str">
        <f t="shared" si="3"/>
        <v>Update UFMT_FIELD SET F_MAC = '0', F_KEY = '0', F_MANDATORY = '1', DESCRIPTION = 'Response Code' where FORMAT_ID = '201' AND FIELD_NO = '39';</v>
      </c>
    </row>
    <row r="75" spans="1:11" x14ac:dyDescent="0.35">
      <c r="A75">
        <v>201</v>
      </c>
      <c r="B75">
        <v>41</v>
      </c>
      <c r="C75">
        <v>0</v>
      </c>
      <c r="D75">
        <v>0</v>
      </c>
      <c r="E75">
        <v>1</v>
      </c>
      <c r="F75" t="s">
        <v>1429</v>
      </c>
      <c r="H75" t="str">
        <f>VLOOKUP(A75,UFMT_FORMAT!$A:$C,3,FALSE)</f>
        <v>iBSM CBS Format - In 0210</v>
      </c>
      <c r="J75" t="str">
        <f t="shared" si="2"/>
        <v>Insert into UFMT_FIELD (FORMAT_ID, FIELD_NO, F_MAC, F_KEY, F_MANDATORY, DESCRIPTION) Values ('201', '41', '0', '0', '1', 'Card Acceptor Terminal ID');</v>
      </c>
      <c r="K75" t="str">
        <f t="shared" si="3"/>
        <v>Update UFMT_FIELD SET F_MAC = '0', F_KEY = '0', F_MANDATORY = '1', DESCRIPTION = 'Card Acceptor Terminal ID' where FORMAT_ID = '201' AND FIELD_NO = '41';</v>
      </c>
    </row>
    <row r="76" spans="1:11" x14ac:dyDescent="0.35">
      <c r="A76">
        <v>201</v>
      </c>
      <c r="B76">
        <v>42</v>
      </c>
      <c r="C76">
        <v>0</v>
      </c>
      <c r="D76">
        <v>0</v>
      </c>
      <c r="E76">
        <v>0</v>
      </c>
      <c r="F76" t="s">
        <v>1430</v>
      </c>
      <c r="H76" t="str">
        <f>VLOOKUP(A76,UFMT_FORMAT!$A:$C,3,FALSE)</f>
        <v>iBSM CBS Format - In 0210</v>
      </c>
      <c r="J76" t="str">
        <f t="shared" si="2"/>
        <v>Insert into UFMT_FIELD (FORMAT_ID, FIELD_NO, F_MAC, F_KEY, F_MANDATORY, DESCRIPTION) Values ('201', '42', '0', '0', '0', 'Card Acceptor Merchant ID');</v>
      </c>
      <c r="K76" t="str">
        <f t="shared" si="3"/>
        <v>Update UFMT_FIELD SET F_MAC = '0', F_KEY = '0', F_MANDATORY = '0', DESCRIPTION = 'Card Acceptor Merchant ID' where FORMAT_ID = '201' AND FIELD_NO = '42';</v>
      </c>
    </row>
    <row r="77" spans="1:11" x14ac:dyDescent="0.35">
      <c r="A77">
        <v>201</v>
      </c>
      <c r="B77">
        <v>48</v>
      </c>
      <c r="C77">
        <v>0</v>
      </c>
      <c r="D77">
        <v>0</v>
      </c>
      <c r="E77">
        <v>0</v>
      </c>
      <c r="F77" t="s">
        <v>1413</v>
      </c>
      <c r="H77" t="str">
        <f>VLOOKUP(A77,UFMT_FORMAT!$A:$C,3,FALSE)</f>
        <v>iBSM CBS Format - In 0210</v>
      </c>
      <c r="J77" t="str">
        <f t="shared" si="2"/>
        <v>Insert into UFMT_FIELD (FORMAT_ID, FIELD_NO, F_MAC, F_KEY, F_MANDATORY, DESCRIPTION) Values ('201', '48', '0', '0', '0', 'Additional Data');</v>
      </c>
      <c r="K77" t="str">
        <f t="shared" si="3"/>
        <v>Update UFMT_FIELD SET F_MAC = '0', F_KEY = '0', F_MANDATORY = '0', DESCRIPTION = 'Additional Data' where FORMAT_ID = '201' AND FIELD_NO = '48';</v>
      </c>
    </row>
    <row r="78" spans="1:11" x14ac:dyDescent="0.35">
      <c r="A78">
        <v>201</v>
      </c>
      <c r="B78">
        <v>49</v>
      </c>
      <c r="C78">
        <v>0</v>
      </c>
      <c r="D78">
        <v>0</v>
      </c>
      <c r="E78">
        <v>1</v>
      </c>
      <c r="F78" t="s">
        <v>1432</v>
      </c>
      <c r="H78" t="str">
        <f>VLOOKUP(A78,UFMT_FORMAT!$A:$C,3,FALSE)</f>
        <v>iBSM CBS Format - In 0210</v>
      </c>
      <c r="J78" t="str">
        <f t="shared" si="2"/>
        <v>Insert into UFMT_FIELD (FORMAT_ID, FIELD_NO, F_MAC, F_KEY, F_MANDATORY, DESCRIPTION) Values ('201', '49', '0', '0', '1', 'Currency Code');</v>
      </c>
      <c r="K78" t="str">
        <f t="shared" si="3"/>
        <v>Update UFMT_FIELD SET F_MAC = '0', F_KEY = '0', F_MANDATORY = '1', DESCRIPTION = 'Currency Code' where FORMAT_ID = '201' AND FIELD_NO = '49';</v>
      </c>
    </row>
    <row r="79" spans="1:11" x14ac:dyDescent="0.35">
      <c r="A79">
        <v>201</v>
      </c>
      <c r="B79">
        <v>52</v>
      </c>
      <c r="C79">
        <v>0</v>
      </c>
      <c r="D79">
        <v>0</v>
      </c>
      <c r="E79">
        <v>0</v>
      </c>
      <c r="F79" t="s">
        <v>1433</v>
      </c>
      <c r="H79" t="str">
        <f>VLOOKUP(A79,UFMT_FORMAT!$A:$C,3,FALSE)</f>
        <v>iBSM CBS Format - In 0210</v>
      </c>
      <c r="J79" t="str">
        <f t="shared" si="2"/>
        <v>Insert into UFMT_FIELD (FORMAT_ID, FIELD_NO, F_MAC, F_KEY, F_MANDATORY, DESCRIPTION) Values ('201', '52', '0', '0', '0', 'Encrypted PIN Block');</v>
      </c>
      <c r="K79" t="str">
        <f t="shared" si="3"/>
        <v>Update UFMT_FIELD SET F_MAC = '0', F_KEY = '0', F_MANDATORY = '0', DESCRIPTION = 'Encrypted PIN Block' where FORMAT_ID = '201' AND FIELD_NO = '52';</v>
      </c>
    </row>
    <row r="80" spans="1:11" x14ac:dyDescent="0.35">
      <c r="A80">
        <v>201</v>
      </c>
      <c r="B80">
        <v>54</v>
      </c>
      <c r="C80">
        <v>0</v>
      </c>
      <c r="D80">
        <v>0</v>
      </c>
      <c r="E80">
        <v>0</v>
      </c>
      <c r="F80" t="s">
        <v>1441</v>
      </c>
      <c r="H80" t="str">
        <f>VLOOKUP(A80,UFMT_FORMAT!$A:$C,3,FALSE)</f>
        <v>iBSM CBS Format - In 0210</v>
      </c>
      <c r="J80" t="str">
        <f t="shared" si="2"/>
        <v>Insert into UFMT_FIELD (FORMAT_ID, FIELD_NO, F_MAC, F_KEY, F_MANDATORY, DESCRIPTION) Values ('201', '54', '0', '0', '0', 'Additional Amounts');</v>
      </c>
      <c r="K80" t="str">
        <f t="shared" si="3"/>
        <v>Update UFMT_FIELD SET F_MAC = '0', F_KEY = '0', F_MANDATORY = '0', DESCRIPTION = 'Additional Amounts' where FORMAT_ID = '201' AND FIELD_NO = '54';</v>
      </c>
    </row>
    <row r="81" spans="1:11" x14ac:dyDescent="0.35">
      <c r="A81">
        <v>201</v>
      </c>
      <c r="B81">
        <v>63</v>
      </c>
      <c r="C81">
        <v>0</v>
      </c>
      <c r="D81">
        <v>0</v>
      </c>
      <c r="E81">
        <v>0</v>
      </c>
      <c r="F81" t="s">
        <v>1434</v>
      </c>
      <c r="H81" t="str">
        <f>VLOOKUP(A81,UFMT_FORMAT!$A:$C,3,FALSE)</f>
        <v>iBSM CBS Format - In 0210</v>
      </c>
      <c r="J81" t="str">
        <f t="shared" si="2"/>
        <v>Insert into UFMT_FIELD (FORMAT_ID, FIELD_NO, F_MAC, F_KEY, F_MANDATORY, DESCRIPTION) Values ('201', '63', '0', '0', '0', 'Service Code');</v>
      </c>
      <c r="K81" t="str">
        <f t="shared" si="3"/>
        <v>Update UFMT_FIELD SET F_MAC = '0', F_KEY = '0', F_MANDATORY = '0', DESCRIPTION = 'Service Code' where FORMAT_ID = '201' AND FIELD_NO = '63';</v>
      </c>
    </row>
    <row r="82" spans="1:11" x14ac:dyDescent="0.35">
      <c r="A82">
        <v>201</v>
      </c>
      <c r="B82">
        <v>102</v>
      </c>
      <c r="C82">
        <v>0</v>
      </c>
      <c r="D82">
        <v>0</v>
      </c>
      <c r="E82">
        <v>0</v>
      </c>
      <c r="F82" t="s">
        <v>1435</v>
      </c>
      <c r="H82" t="str">
        <f>VLOOKUP(A82,UFMT_FORMAT!$A:$C,3,FALSE)</f>
        <v>iBSM CBS Format - In 0210</v>
      </c>
      <c r="J82" t="str">
        <f t="shared" si="2"/>
        <v>Insert into UFMT_FIELD (FORMAT_ID, FIELD_NO, F_MAC, F_KEY, F_MANDATORY, DESCRIPTION) Values ('201', '102', '0', '0', '0', 'Source Account ');</v>
      </c>
      <c r="K82" t="str">
        <f t="shared" si="3"/>
        <v>Update UFMT_FIELD SET F_MAC = '0', F_KEY = '0', F_MANDATORY = '0', DESCRIPTION = 'Source Account ' where FORMAT_ID = '201' AND FIELD_NO = '102';</v>
      </c>
    </row>
    <row r="83" spans="1:11" x14ac:dyDescent="0.35">
      <c r="A83">
        <v>201</v>
      </c>
      <c r="B83">
        <v>103</v>
      </c>
      <c r="C83">
        <v>0</v>
      </c>
      <c r="D83">
        <v>0</v>
      </c>
      <c r="E83">
        <v>0</v>
      </c>
      <c r="F83" t="s">
        <v>1436</v>
      </c>
      <c r="H83" t="str">
        <f>VLOOKUP(A83,UFMT_FORMAT!$A:$C,3,FALSE)</f>
        <v>iBSM CBS Format - In 0210</v>
      </c>
      <c r="J83" t="str">
        <f t="shared" si="2"/>
        <v>Insert into UFMT_FIELD (FORMAT_ID, FIELD_NO, F_MAC, F_KEY, F_MANDATORY, DESCRIPTION) Values ('201', '103', '0', '0', '0', 'Beneficiary Account');</v>
      </c>
      <c r="K83" t="str">
        <f t="shared" si="3"/>
        <v>Update UFMT_FIELD SET F_MAC = '0', F_KEY = '0', F_MANDATORY = '0', DESCRIPTION = 'Beneficiary Account' where FORMAT_ID = '201' AND FIELD_NO = '103';</v>
      </c>
    </row>
    <row r="84" spans="1:11" x14ac:dyDescent="0.35">
      <c r="A84">
        <v>201</v>
      </c>
      <c r="B84">
        <v>125</v>
      </c>
      <c r="C84">
        <v>0</v>
      </c>
      <c r="D84">
        <v>0</v>
      </c>
      <c r="E84">
        <v>0</v>
      </c>
      <c r="F84" t="s">
        <v>1438</v>
      </c>
      <c r="H84" t="str">
        <f>VLOOKUP(A84,UFMT_FORMAT!$A:$C,3,FALSE)</f>
        <v>iBSM CBS Format - In 0210</v>
      </c>
      <c r="J84" t="str">
        <f t="shared" si="2"/>
        <v>Insert into UFMT_FIELD (FORMAT_ID, FIELD_NO, F_MAC, F_KEY, F_MANDATORY, DESCRIPTION) Values ('201', '125', '0', '0', '0', 'Transfer Action Code');</v>
      </c>
      <c r="K84" t="str">
        <f t="shared" si="3"/>
        <v>Update UFMT_FIELD SET F_MAC = '0', F_KEY = '0', F_MANDATORY = '0', DESCRIPTION = 'Transfer Action Code' where FORMAT_ID = '201' AND FIELD_NO = '125';</v>
      </c>
    </row>
    <row r="85" spans="1:11" x14ac:dyDescent="0.35">
      <c r="A85">
        <v>201</v>
      </c>
      <c r="B85">
        <v>126</v>
      </c>
      <c r="C85">
        <v>0</v>
      </c>
      <c r="D85">
        <v>0</v>
      </c>
      <c r="E85">
        <v>1</v>
      </c>
      <c r="F85" t="s">
        <v>1439</v>
      </c>
      <c r="H85" t="str">
        <f>VLOOKUP(A85,UFMT_FORMAT!$A:$C,3,FALSE)</f>
        <v>iBSM CBS Format - In 0210</v>
      </c>
      <c r="J85" t="str">
        <f t="shared" si="2"/>
        <v>Insert into UFMT_FIELD (FORMAT_ID, FIELD_NO, F_MAC, F_KEY, F_MANDATORY, DESCRIPTION) Values ('201', '126', '0', '0', '1', 'Source Institution Code');</v>
      </c>
      <c r="K85" t="str">
        <f t="shared" si="3"/>
        <v>Update UFMT_FIELD SET F_MAC = '0', F_KEY = '0', F_MANDATORY = '1', DESCRIPTION = 'Source Institution Code' where FORMAT_ID = '201' AND FIELD_NO = '126';</v>
      </c>
    </row>
    <row r="86" spans="1:11" x14ac:dyDescent="0.35">
      <c r="A86">
        <v>201</v>
      </c>
      <c r="B86">
        <v>127</v>
      </c>
      <c r="C86">
        <v>0</v>
      </c>
      <c r="D86">
        <v>0</v>
      </c>
      <c r="E86">
        <v>0</v>
      </c>
      <c r="F86" t="s">
        <v>1440</v>
      </c>
      <c r="H86" t="str">
        <f>VLOOKUP(A86,UFMT_FORMAT!$A:$C,3,FALSE)</f>
        <v>iBSM CBS Format - In 0210</v>
      </c>
      <c r="J86" t="str">
        <f t="shared" si="2"/>
        <v>Insert into UFMT_FIELD (FORMAT_ID, FIELD_NO, F_MAC, F_KEY, F_MANDATORY, DESCRIPTION) Values ('201', '127', '0', '0', '0', 'Beneficiary Institution Code');</v>
      </c>
      <c r="K86" t="str">
        <f t="shared" si="3"/>
        <v>Update UFMT_FIELD SET F_MAC = '0', F_KEY = '0', F_MANDATORY = '0', DESCRIPTION = 'Beneficiary Institution Code' where FORMAT_ID = '201' AND FIELD_NO = '127';</v>
      </c>
    </row>
    <row r="87" spans="1:11" x14ac:dyDescent="0.35">
      <c r="A87">
        <v>300</v>
      </c>
      <c r="B87">
        <v>2</v>
      </c>
      <c r="C87">
        <v>0</v>
      </c>
      <c r="D87">
        <v>1</v>
      </c>
      <c r="E87">
        <v>1</v>
      </c>
      <c r="F87" t="s">
        <v>1416</v>
      </c>
      <c r="H87" t="str">
        <f>VLOOKUP(A87,UFMT_FORMAT!$A:$C,3,FALSE)</f>
        <v>iBSM CBS Format - Out 0400/0420</v>
      </c>
      <c r="J87" t="str">
        <f t="shared" si="2"/>
        <v>Insert into UFMT_FIELD (FORMAT_ID, FIELD_NO, F_MAC, F_KEY, F_MANDATORY, DESCRIPTION) Values ('300', '2', '0', '1', '1', 'Primary Account Number (PAN)');</v>
      </c>
      <c r="K87" t="str">
        <f t="shared" si="3"/>
        <v>Update UFMT_FIELD SET F_MAC = '0', F_KEY = '1', F_MANDATORY = '1', DESCRIPTION = 'Primary Account Number (PAN)' where FORMAT_ID = '300' AND FIELD_NO = '2';</v>
      </c>
    </row>
    <row r="88" spans="1:11" x14ac:dyDescent="0.35">
      <c r="A88">
        <v>300</v>
      </c>
      <c r="B88">
        <v>3</v>
      </c>
      <c r="C88">
        <v>0</v>
      </c>
      <c r="D88">
        <v>1</v>
      </c>
      <c r="E88">
        <v>1</v>
      </c>
      <c r="F88" t="s">
        <v>1417</v>
      </c>
      <c r="H88" t="str">
        <f>VLOOKUP(A88,UFMT_FORMAT!$A:$C,3,FALSE)</f>
        <v>iBSM CBS Format - Out 0400/0420</v>
      </c>
      <c r="J88" t="str">
        <f t="shared" si="2"/>
        <v>Insert into UFMT_FIELD (FORMAT_ID, FIELD_NO, F_MAC, F_KEY, F_MANDATORY, DESCRIPTION) Values ('300', '3', '0', '1', '1', 'Processing Code');</v>
      </c>
      <c r="K88" t="str">
        <f t="shared" si="3"/>
        <v>Update UFMT_FIELD SET F_MAC = '0', F_KEY = '1', F_MANDATORY = '1', DESCRIPTION = 'Processing Code' where FORMAT_ID = '300' AND FIELD_NO = '3';</v>
      </c>
    </row>
    <row r="89" spans="1:11" x14ac:dyDescent="0.35">
      <c r="A89">
        <v>300</v>
      </c>
      <c r="B89">
        <v>4</v>
      </c>
      <c r="C89">
        <v>0</v>
      </c>
      <c r="D89">
        <v>0</v>
      </c>
      <c r="E89">
        <v>0</v>
      </c>
      <c r="F89" t="s">
        <v>1418</v>
      </c>
      <c r="H89" t="str">
        <f>VLOOKUP(A89,UFMT_FORMAT!$A:$C,3,FALSE)</f>
        <v>iBSM CBS Format - Out 0400/0420</v>
      </c>
      <c r="J89" t="str">
        <f t="shared" si="2"/>
        <v>Insert into UFMT_FIELD (FORMAT_ID, FIELD_NO, F_MAC, F_KEY, F_MANDATORY, DESCRIPTION) Values ('300', '4', '0', '0', '0', 'Transaction Amount');</v>
      </c>
      <c r="K89" t="str">
        <f t="shared" si="3"/>
        <v>Update UFMT_FIELD SET F_MAC = '0', F_KEY = '0', F_MANDATORY = '0', DESCRIPTION = 'Transaction Amount' where FORMAT_ID = '300' AND FIELD_NO = '4';</v>
      </c>
    </row>
    <row r="90" spans="1:11" x14ac:dyDescent="0.35">
      <c r="A90">
        <v>300</v>
      </c>
      <c r="B90">
        <v>7</v>
      </c>
      <c r="C90">
        <v>0</v>
      </c>
      <c r="D90">
        <v>0</v>
      </c>
      <c r="E90">
        <v>1</v>
      </c>
      <c r="F90" t="s">
        <v>1411</v>
      </c>
      <c r="H90" t="str">
        <f>VLOOKUP(A90,UFMT_FORMAT!$A:$C,3,FALSE)</f>
        <v>iBSM CBS Format - Out 0400/0420</v>
      </c>
      <c r="J90" t="str">
        <f t="shared" si="2"/>
        <v>Insert into UFMT_FIELD (FORMAT_ID, FIELD_NO, F_MAC, F_KEY, F_MANDATORY, DESCRIPTION) Values ('300', '7', '0', '0', '1', 'Transmission Date and Time');</v>
      </c>
      <c r="K90" t="str">
        <f t="shared" si="3"/>
        <v>Update UFMT_FIELD SET F_MAC = '0', F_KEY = '0', F_MANDATORY = '1', DESCRIPTION = 'Transmission Date and Time' where FORMAT_ID = '300' AND FIELD_NO = '7';</v>
      </c>
    </row>
    <row r="91" spans="1:11" x14ac:dyDescent="0.35">
      <c r="A91">
        <v>300</v>
      </c>
      <c r="B91">
        <v>8</v>
      </c>
      <c r="C91">
        <v>0</v>
      </c>
      <c r="D91">
        <v>0</v>
      </c>
      <c r="E91">
        <v>0</v>
      </c>
      <c r="F91" t="s">
        <v>1419</v>
      </c>
      <c r="H91" t="str">
        <f>VLOOKUP(A91,UFMT_FORMAT!$A:$C,3,FALSE)</f>
        <v>iBSM CBS Format - Out 0400/0420</v>
      </c>
      <c r="J91" t="str">
        <f t="shared" si="2"/>
        <v>Insert into UFMT_FIELD (FORMAT_ID, FIELD_NO, F_MAC, F_KEY, F_MANDATORY, DESCRIPTION) Values ('300', '8', '0', '0', '0', 'Amount, card holder billing fee');</v>
      </c>
      <c r="K91" t="str">
        <f t="shared" si="3"/>
        <v>Update UFMT_FIELD SET F_MAC = '0', F_KEY = '0', F_MANDATORY = '0', DESCRIPTION = 'Amount, card holder billing fee' where FORMAT_ID = '300' AND FIELD_NO = '8';</v>
      </c>
    </row>
    <row r="92" spans="1:11" x14ac:dyDescent="0.35">
      <c r="A92">
        <v>300</v>
      </c>
      <c r="B92">
        <v>11</v>
      </c>
      <c r="C92">
        <v>0</v>
      </c>
      <c r="D92">
        <v>1</v>
      </c>
      <c r="E92">
        <v>1</v>
      </c>
      <c r="F92" t="s">
        <v>1412</v>
      </c>
      <c r="H92" t="str">
        <f>VLOOKUP(A92,UFMT_FORMAT!$A:$C,3,FALSE)</f>
        <v>iBSM CBS Format - Out 0400/0420</v>
      </c>
      <c r="J92" t="str">
        <f t="shared" si="2"/>
        <v>Insert into UFMT_FIELD (FORMAT_ID, FIELD_NO, F_MAC, F_KEY, F_MANDATORY, DESCRIPTION) Values ('300', '11', '0', '1', '1', 'System Trace Audit Number');</v>
      </c>
      <c r="K92" t="str">
        <f t="shared" si="3"/>
        <v>Update UFMT_FIELD SET F_MAC = '0', F_KEY = '1', F_MANDATORY = '1', DESCRIPTION = 'System Trace Audit Number' where FORMAT_ID = '300' AND FIELD_NO = '11';</v>
      </c>
    </row>
    <row r="93" spans="1:11" x14ac:dyDescent="0.35">
      <c r="A93">
        <v>300</v>
      </c>
      <c r="B93">
        <v>12</v>
      </c>
      <c r="C93">
        <v>0</v>
      </c>
      <c r="D93">
        <v>1</v>
      </c>
      <c r="E93">
        <v>1</v>
      </c>
      <c r="F93" t="s">
        <v>1420</v>
      </c>
      <c r="H93" t="str">
        <f>VLOOKUP(A93,UFMT_FORMAT!$A:$C,3,FALSE)</f>
        <v>iBSM CBS Format - Out 0400/0420</v>
      </c>
      <c r="J93" t="str">
        <f t="shared" si="2"/>
        <v>Insert into UFMT_FIELD (FORMAT_ID, FIELD_NO, F_MAC, F_KEY, F_MANDATORY, DESCRIPTION) Values ('300', '12', '0', '1', '1', 'Transaction Local Time');</v>
      </c>
      <c r="K93" t="str">
        <f t="shared" si="3"/>
        <v>Update UFMT_FIELD SET F_MAC = '0', F_KEY = '1', F_MANDATORY = '1', DESCRIPTION = 'Transaction Local Time' where FORMAT_ID = '300' AND FIELD_NO = '12';</v>
      </c>
    </row>
    <row r="94" spans="1:11" x14ac:dyDescent="0.35">
      <c r="A94">
        <v>300</v>
      </c>
      <c r="B94">
        <v>13</v>
      </c>
      <c r="C94">
        <v>0</v>
      </c>
      <c r="D94">
        <v>1</v>
      </c>
      <c r="E94">
        <v>1</v>
      </c>
      <c r="F94" t="s">
        <v>1421</v>
      </c>
      <c r="H94" t="str">
        <f>VLOOKUP(A94,UFMT_FORMAT!$A:$C,3,FALSE)</f>
        <v>iBSM CBS Format - Out 0400/0420</v>
      </c>
      <c r="J94" t="str">
        <f t="shared" si="2"/>
        <v>Insert into UFMT_FIELD (FORMAT_ID, FIELD_NO, F_MAC, F_KEY, F_MANDATORY, DESCRIPTION) Values ('300', '13', '0', '1', '1', 'Transaction Local Date');</v>
      </c>
      <c r="K94" t="str">
        <f t="shared" si="3"/>
        <v>Update UFMT_FIELD SET F_MAC = '0', F_KEY = '1', F_MANDATORY = '1', DESCRIPTION = 'Transaction Local Date' where FORMAT_ID = '300' AND FIELD_NO = '13';</v>
      </c>
    </row>
    <row r="95" spans="1:11" x14ac:dyDescent="0.35">
      <c r="A95">
        <v>300</v>
      </c>
      <c r="B95">
        <v>18</v>
      </c>
      <c r="C95">
        <v>0</v>
      </c>
      <c r="D95">
        <v>0</v>
      </c>
      <c r="E95">
        <v>1</v>
      </c>
      <c r="F95" t="s">
        <v>1422</v>
      </c>
      <c r="H95" t="str">
        <f>VLOOKUP(A95,UFMT_FORMAT!$A:$C,3,FALSE)</f>
        <v>iBSM CBS Format - Out 0400/0420</v>
      </c>
      <c r="J95" t="str">
        <f t="shared" si="2"/>
        <v>Insert into UFMT_FIELD (FORMAT_ID, FIELD_NO, F_MAC, F_KEY, F_MANDATORY, DESCRIPTION) Values ('300', '18', '0', '0', '1', 'Delivery Channel');</v>
      </c>
      <c r="K95" t="str">
        <f t="shared" si="3"/>
        <v>Update UFMT_FIELD SET F_MAC = '0', F_KEY = '0', F_MANDATORY = '1', DESCRIPTION = 'Delivery Channel' where FORMAT_ID = '300' AND FIELD_NO = '18';</v>
      </c>
    </row>
    <row r="96" spans="1:11" x14ac:dyDescent="0.35">
      <c r="A96">
        <v>300</v>
      </c>
      <c r="B96">
        <v>29</v>
      </c>
      <c r="C96">
        <v>0</v>
      </c>
      <c r="D96">
        <v>0</v>
      </c>
      <c r="E96">
        <v>1</v>
      </c>
      <c r="F96" t="s">
        <v>1423</v>
      </c>
      <c r="H96" t="str">
        <f>VLOOKUP(A96,UFMT_FORMAT!$A:$C,3,FALSE)</f>
        <v>iBSM CBS Format - Out 0400/0420</v>
      </c>
      <c r="J96" t="str">
        <f t="shared" si="2"/>
        <v>Insert into UFMT_FIELD (FORMAT_ID, FIELD_NO, F_MAC, F_KEY, F_MANDATORY, DESCRIPTION) Values ('300', '29', '0', '0', '1', 'Surcharge Fee');</v>
      </c>
      <c r="K96" t="str">
        <f t="shared" si="3"/>
        <v>Update UFMT_FIELD SET F_MAC = '0', F_KEY = '0', F_MANDATORY = '1', DESCRIPTION = 'Surcharge Fee' where FORMAT_ID = '300' AND FIELD_NO = '29';</v>
      </c>
    </row>
    <row r="97" spans="1:11" x14ac:dyDescent="0.35">
      <c r="A97">
        <v>300</v>
      </c>
      <c r="B97">
        <v>31</v>
      </c>
      <c r="C97">
        <v>0</v>
      </c>
      <c r="D97">
        <v>0</v>
      </c>
      <c r="E97">
        <v>0</v>
      </c>
      <c r="F97" t="s">
        <v>1424</v>
      </c>
      <c r="H97" t="str">
        <f>VLOOKUP(A97,UFMT_FORMAT!$A:$C,3,FALSE)</f>
        <v>iBSM CBS Format - Out 0400/0420</v>
      </c>
      <c r="J97" t="str">
        <f t="shared" si="2"/>
        <v>Insert into UFMT_FIELD (FORMAT_ID, FIELD_NO, F_MAC, F_KEY, F_MANDATORY, DESCRIPTION) Values ('300', '31', '0', '0', '0', 'Acquiring Reference Data');</v>
      </c>
      <c r="K97" t="str">
        <f t="shared" si="3"/>
        <v>Update UFMT_FIELD SET F_MAC = '0', F_KEY = '0', F_MANDATORY = '0', DESCRIPTION = 'Acquiring Reference Data' where FORMAT_ID = '300' AND FIELD_NO = '31';</v>
      </c>
    </row>
    <row r="98" spans="1:11" x14ac:dyDescent="0.35">
      <c r="A98">
        <v>300</v>
      </c>
      <c r="B98">
        <v>32</v>
      </c>
      <c r="C98">
        <v>0</v>
      </c>
      <c r="D98">
        <v>0</v>
      </c>
      <c r="E98">
        <v>1</v>
      </c>
      <c r="F98" t="s">
        <v>1425</v>
      </c>
      <c r="H98" t="str">
        <f>VLOOKUP(A98,UFMT_FORMAT!$A:$C,3,FALSE)</f>
        <v>iBSM CBS Format - Out 0400/0420</v>
      </c>
      <c r="J98" t="str">
        <f t="shared" si="2"/>
        <v>Insert into UFMT_FIELD (FORMAT_ID, FIELD_NO, F_MAC, F_KEY, F_MANDATORY, DESCRIPTION) Values ('300', '32', '0', '0', '1', 'Acquiring Institution ID');</v>
      </c>
      <c r="K98" t="str">
        <f t="shared" si="3"/>
        <v>Update UFMT_FIELD SET F_MAC = '0', F_KEY = '0', F_MANDATORY = '1', DESCRIPTION = 'Acquiring Institution ID' where FORMAT_ID = '300' AND FIELD_NO = '32';</v>
      </c>
    </row>
    <row r="99" spans="1:11" x14ac:dyDescent="0.35">
      <c r="A99">
        <v>300</v>
      </c>
      <c r="B99">
        <v>33</v>
      </c>
      <c r="C99">
        <v>0</v>
      </c>
      <c r="D99">
        <v>0</v>
      </c>
      <c r="E99">
        <v>1</v>
      </c>
      <c r="F99" t="s">
        <v>1426</v>
      </c>
      <c r="H99" t="str">
        <f>VLOOKUP(A99,UFMT_FORMAT!$A:$C,3,FALSE)</f>
        <v>iBSM CBS Format - Out 0400/0420</v>
      </c>
      <c r="J99" t="str">
        <f t="shared" si="2"/>
        <v>Insert into UFMT_FIELD (FORMAT_ID, FIELD_NO, F_MAC, F_KEY, F_MANDATORY, DESCRIPTION) Values ('300', '33', '0', '0', '1', 'Forwarding Institution ID');</v>
      </c>
      <c r="K99" t="str">
        <f t="shared" si="3"/>
        <v>Update UFMT_FIELD SET F_MAC = '0', F_KEY = '0', F_MANDATORY = '1', DESCRIPTION = 'Forwarding Institution ID' where FORMAT_ID = '300' AND FIELD_NO = '33';</v>
      </c>
    </row>
    <row r="100" spans="1:11" x14ac:dyDescent="0.35">
      <c r="A100">
        <v>300</v>
      </c>
      <c r="B100">
        <v>37</v>
      </c>
      <c r="C100">
        <v>0</v>
      </c>
      <c r="D100">
        <v>0</v>
      </c>
      <c r="E100">
        <v>1</v>
      </c>
      <c r="F100" t="s">
        <v>1427</v>
      </c>
      <c r="H100" t="str">
        <f>VLOOKUP(A100,UFMT_FORMAT!$A:$C,3,FALSE)</f>
        <v>iBSM CBS Format - Out 0400/0420</v>
      </c>
      <c r="J100" t="str">
        <f t="shared" si="2"/>
        <v>Insert into UFMT_FIELD (FORMAT_ID, FIELD_NO, F_MAC, F_KEY, F_MANDATORY, DESCRIPTION) Values ('300', '37', '0', '0', '1', 'Retrieval Reference Number');</v>
      </c>
      <c r="K100" t="str">
        <f t="shared" si="3"/>
        <v>Update UFMT_FIELD SET F_MAC = '0', F_KEY = '0', F_MANDATORY = '1', DESCRIPTION = 'Retrieval Reference Number' where FORMAT_ID = '300' AND FIELD_NO = '37';</v>
      </c>
    </row>
    <row r="101" spans="1:11" x14ac:dyDescent="0.35">
      <c r="A101">
        <v>300</v>
      </c>
      <c r="B101">
        <v>41</v>
      </c>
      <c r="C101">
        <v>0</v>
      </c>
      <c r="D101">
        <v>0</v>
      </c>
      <c r="E101">
        <v>1</v>
      </c>
      <c r="F101" t="s">
        <v>1429</v>
      </c>
      <c r="H101" t="str">
        <f>VLOOKUP(A101,UFMT_FORMAT!$A:$C,3,FALSE)</f>
        <v>iBSM CBS Format - Out 0400/0420</v>
      </c>
      <c r="J101" t="str">
        <f t="shared" si="2"/>
        <v>Insert into UFMT_FIELD (FORMAT_ID, FIELD_NO, F_MAC, F_KEY, F_MANDATORY, DESCRIPTION) Values ('300', '41', '0', '0', '1', 'Card Acceptor Terminal ID');</v>
      </c>
      <c r="K101" t="str">
        <f t="shared" si="3"/>
        <v>Update UFMT_FIELD SET F_MAC = '0', F_KEY = '0', F_MANDATORY = '1', DESCRIPTION = 'Card Acceptor Terminal ID' where FORMAT_ID = '300' AND FIELD_NO = '41';</v>
      </c>
    </row>
    <row r="102" spans="1:11" x14ac:dyDescent="0.35">
      <c r="A102">
        <v>300</v>
      </c>
      <c r="B102">
        <v>42</v>
      </c>
      <c r="C102">
        <v>0</v>
      </c>
      <c r="D102">
        <v>0</v>
      </c>
      <c r="E102">
        <v>0</v>
      </c>
      <c r="F102" t="s">
        <v>1430</v>
      </c>
      <c r="H102" t="str">
        <f>VLOOKUP(A102,UFMT_FORMAT!$A:$C,3,FALSE)</f>
        <v>iBSM CBS Format - Out 0400/0420</v>
      </c>
      <c r="J102" t="str">
        <f t="shared" si="2"/>
        <v>Insert into UFMT_FIELD (FORMAT_ID, FIELD_NO, F_MAC, F_KEY, F_MANDATORY, DESCRIPTION) Values ('300', '42', '0', '0', '0', 'Card Acceptor Merchant ID');</v>
      </c>
      <c r="K102" t="str">
        <f t="shared" si="3"/>
        <v>Update UFMT_FIELD SET F_MAC = '0', F_KEY = '0', F_MANDATORY = '0', DESCRIPTION = 'Card Acceptor Merchant ID' where FORMAT_ID = '300' AND FIELD_NO = '42';</v>
      </c>
    </row>
    <row r="103" spans="1:11" x14ac:dyDescent="0.35">
      <c r="A103">
        <v>300</v>
      </c>
      <c r="B103">
        <v>43</v>
      </c>
      <c r="C103">
        <v>0</v>
      </c>
      <c r="D103">
        <v>0</v>
      </c>
      <c r="E103">
        <v>0</v>
      </c>
      <c r="F103" t="s">
        <v>1431</v>
      </c>
      <c r="H103" t="str">
        <f>VLOOKUP(A103,UFMT_FORMAT!$A:$C,3,FALSE)</f>
        <v>iBSM CBS Format - Out 0400/0420</v>
      </c>
      <c r="J103" t="str">
        <f t="shared" si="2"/>
        <v>Insert into UFMT_FIELD (FORMAT_ID, FIELD_NO, F_MAC, F_KEY, F_MANDATORY, DESCRIPTION) Values ('300', '43', '0', '0', '0', 'Card Acceptor Name/Location');</v>
      </c>
      <c r="K103" t="str">
        <f t="shared" si="3"/>
        <v>Update UFMT_FIELD SET F_MAC = '0', F_KEY = '0', F_MANDATORY = '0', DESCRIPTION = 'Card Acceptor Name/Location' where FORMAT_ID = '300' AND FIELD_NO = '43';</v>
      </c>
    </row>
    <row r="104" spans="1:11" x14ac:dyDescent="0.35">
      <c r="A104">
        <v>300</v>
      </c>
      <c r="B104">
        <v>48</v>
      </c>
      <c r="C104">
        <v>0</v>
      </c>
      <c r="D104">
        <v>0</v>
      </c>
      <c r="E104">
        <v>0</v>
      </c>
      <c r="F104" t="s">
        <v>1413</v>
      </c>
      <c r="H104" t="str">
        <f>VLOOKUP(A104,UFMT_FORMAT!$A:$C,3,FALSE)</f>
        <v>iBSM CBS Format - Out 0400/0420</v>
      </c>
      <c r="J104" t="str">
        <f t="shared" si="2"/>
        <v>Insert into UFMT_FIELD (FORMAT_ID, FIELD_NO, F_MAC, F_KEY, F_MANDATORY, DESCRIPTION) Values ('300', '48', '0', '0', '0', 'Additional Data');</v>
      </c>
      <c r="K104" t="str">
        <f t="shared" si="3"/>
        <v>Update UFMT_FIELD SET F_MAC = '0', F_KEY = '0', F_MANDATORY = '0', DESCRIPTION = 'Additional Data' where FORMAT_ID = '300' AND FIELD_NO = '48';</v>
      </c>
    </row>
    <row r="105" spans="1:11" x14ac:dyDescent="0.35">
      <c r="A105">
        <v>300</v>
      </c>
      <c r="B105">
        <v>49</v>
      </c>
      <c r="C105">
        <v>0</v>
      </c>
      <c r="D105">
        <v>0</v>
      </c>
      <c r="E105">
        <v>1</v>
      </c>
      <c r="F105" t="s">
        <v>1432</v>
      </c>
      <c r="H105" t="str">
        <f>VLOOKUP(A105,UFMT_FORMAT!$A:$C,3,FALSE)</f>
        <v>iBSM CBS Format - Out 0400/0420</v>
      </c>
      <c r="J105" t="str">
        <f t="shared" si="2"/>
        <v>Insert into UFMT_FIELD (FORMAT_ID, FIELD_NO, F_MAC, F_KEY, F_MANDATORY, DESCRIPTION) Values ('300', '49', '0', '0', '1', 'Currency Code');</v>
      </c>
      <c r="K105" t="str">
        <f t="shared" si="3"/>
        <v>Update UFMT_FIELD SET F_MAC = '0', F_KEY = '0', F_MANDATORY = '1', DESCRIPTION = 'Currency Code' where FORMAT_ID = '300' AND FIELD_NO = '49';</v>
      </c>
    </row>
    <row r="106" spans="1:11" x14ac:dyDescent="0.35">
      <c r="A106">
        <v>300</v>
      </c>
      <c r="B106">
        <v>63</v>
      </c>
      <c r="C106">
        <v>0</v>
      </c>
      <c r="D106">
        <v>0</v>
      </c>
      <c r="E106">
        <v>0</v>
      </c>
      <c r="F106" t="s">
        <v>1434</v>
      </c>
      <c r="H106" t="str">
        <f>VLOOKUP(A106,UFMT_FORMAT!$A:$C,3,FALSE)</f>
        <v>iBSM CBS Format - Out 0400/0420</v>
      </c>
      <c r="J106" t="str">
        <f t="shared" si="2"/>
        <v>Insert into UFMT_FIELD (FORMAT_ID, FIELD_NO, F_MAC, F_KEY, F_MANDATORY, DESCRIPTION) Values ('300', '63', '0', '0', '0', 'Service Code');</v>
      </c>
      <c r="K106" t="str">
        <f t="shared" si="3"/>
        <v>Update UFMT_FIELD SET F_MAC = '0', F_KEY = '0', F_MANDATORY = '0', DESCRIPTION = 'Service Code' where FORMAT_ID = '300' AND FIELD_NO = '63';</v>
      </c>
    </row>
    <row r="107" spans="1:11" x14ac:dyDescent="0.35">
      <c r="A107">
        <v>300</v>
      </c>
      <c r="B107">
        <v>90</v>
      </c>
      <c r="C107">
        <v>0</v>
      </c>
      <c r="D107">
        <v>0</v>
      </c>
      <c r="E107">
        <v>1</v>
      </c>
      <c r="F107" t="s">
        <v>1442</v>
      </c>
      <c r="H107" t="str">
        <f>VLOOKUP(A107,UFMT_FORMAT!$A:$C,3,FALSE)</f>
        <v>iBSM CBS Format - Out 0400/0420</v>
      </c>
      <c r="J107" t="str">
        <f t="shared" si="2"/>
        <v>Insert into UFMT_FIELD (FORMAT_ID, FIELD_NO, F_MAC, F_KEY, F_MANDATORY, DESCRIPTION) Values ('300', '90', '0', '0', '1', 'Original Data Element');</v>
      </c>
      <c r="K107" t="str">
        <f t="shared" si="3"/>
        <v>Update UFMT_FIELD SET F_MAC = '0', F_KEY = '0', F_MANDATORY = '1', DESCRIPTION = 'Original Data Element' where FORMAT_ID = '300' AND FIELD_NO = '90';</v>
      </c>
    </row>
    <row r="108" spans="1:11" x14ac:dyDescent="0.35">
      <c r="A108">
        <v>300</v>
      </c>
      <c r="B108">
        <v>102</v>
      </c>
      <c r="C108">
        <v>0</v>
      </c>
      <c r="D108">
        <v>0</v>
      </c>
      <c r="E108">
        <v>0</v>
      </c>
      <c r="F108" t="s">
        <v>1435</v>
      </c>
      <c r="H108" t="str">
        <f>VLOOKUP(A108,UFMT_FORMAT!$A:$C,3,FALSE)</f>
        <v>iBSM CBS Format - Out 0400/0420</v>
      </c>
      <c r="J108" t="str">
        <f t="shared" si="2"/>
        <v>Insert into UFMT_FIELD (FORMAT_ID, FIELD_NO, F_MAC, F_KEY, F_MANDATORY, DESCRIPTION) Values ('300', '102', '0', '0', '0', 'Source Account ');</v>
      </c>
      <c r="K108" t="str">
        <f t="shared" si="3"/>
        <v>Update UFMT_FIELD SET F_MAC = '0', F_KEY = '0', F_MANDATORY = '0', DESCRIPTION = 'Source Account ' where FORMAT_ID = '300' AND FIELD_NO = '102';</v>
      </c>
    </row>
    <row r="109" spans="1:11" x14ac:dyDescent="0.35">
      <c r="A109">
        <v>300</v>
      </c>
      <c r="B109">
        <v>103</v>
      </c>
      <c r="C109">
        <v>0</v>
      </c>
      <c r="D109">
        <v>0</v>
      </c>
      <c r="E109">
        <v>0</v>
      </c>
      <c r="F109" t="s">
        <v>1436</v>
      </c>
      <c r="H109" t="str">
        <f>VLOOKUP(A109,UFMT_FORMAT!$A:$C,3,FALSE)</f>
        <v>iBSM CBS Format - Out 0400/0420</v>
      </c>
      <c r="J109" t="str">
        <f t="shared" si="2"/>
        <v>Insert into UFMT_FIELD (FORMAT_ID, FIELD_NO, F_MAC, F_KEY, F_MANDATORY, DESCRIPTION) Values ('300', '103', '0', '0', '0', 'Beneficiary Account');</v>
      </c>
      <c r="K109" t="str">
        <f t="shared" si="3"/>
        <v>Update UFMT_FIELD SET F_MAC = '0', F_KEY = '0', F_MANDATORY = '0', DESCRIPTION = 'Beneficiary Account' where FORMAT_ID = '300' AND FIELD_NO = '103';</v>
      </c>
    </row>
    <row r="110" spans="1:11" x14ac:dyDescent="0.35">
      <c r="A110">
        <v>300</v>
      </c>
      <c r="B110">
        <v>104</v>
      </c>
      <c r="C110">
        <v>0</v>
      </c>
      <c r="D110">
        <v>0</v>
      </c>
      <c r="E110">
        <v>0</v>
      </c>
      <c r="F110" t="s">
        <v>1437</v>
      </c>
      <c r="H110" t="str">
        <f>VLOOKUP(A110,UFMT_FORMAT!$A:$C,3,FALSE)</f>
        <v>iBSM CBS Format - Out 0400/0420</v>
      </c>
      <c r="J110" t="str">
        <f t="shared" si="2"/>
        <v>Insert into UFMT_FIELD (FORMAT_ID, FIELD_NO, F_MAC, F_KEY, F_MANDATORY, DESCRIPTION) Values ('300', '104', '0', '0', '0', 'Transaction Description');</v>
      </c>
      <c r="K110" t="str">
        <f t="shared" si="3"/>
        <v>Update UFMT_FIELD SET F_MAC = '0', F_KEY = '0', F_MANDATORY = '0', DESCRIPTION = 'Transaction Description' where FORMAT_ID = '300' AND FIELD_NO = '104';</v>
      </c>
    </row>
    <row r="111" spans="1:11" x14ac:dyDescent="0.35">
      <c r="A111">
        <v>300</v>
      </c>
      <c r="B111">
        <v>125</v>
      </c>
      <c r="C111">
        <v>0</v>
      </c>
      <c r="D111">
        <v>0</v>
      </c>
      <c r="E111">
        <v>0</v>
      </c>
      <c r="F111" t="s">
        <v>1438</v>
      </c>
      <c r="H111" t="str">
        <f>VLOOKUP(A111,UFMT_FORMAT!$A:$C,3,FALSE)</f>
        <v>iBSM CBS Format - Out 0400/0420</v>
      </c>
      <c r="J111" t="str">
        <f t="shared" si="2"/>
        <v>Insert into UFMT_FIELD (FORMAT_ID, FIELD_NO, F_MAC, F_KEY, F_MANDATORY, DESCRIPTION) Values ('300', '125', '0', '0', '0', 'Transfer Action Code');</v>
      </c>
      <c r="K111" t="str">
        <f t="shared" si="3"/>
        <v>Update UFMT_FIELD SET F_MAC = '0', F_KEY = '0', F_MANDATORY = '0', DESCRIPTION = 'Transfer Action Code' where FORMAT_ID = '300' AND FIELD_NO = '125';</v>
      </c>
    </row>
    <row r="112" spans="1:11" x14ac:dyDescent="0.35">
      <c r="A112">
        <v>300</v>
      </c>
      <c r="B112">
        <v>126</v>
      </c>
      <c r="C112">
        <v>0</v>
      </c>
      <c r="D112">
        <v>0</v>
      </c>
      <c r="E112">
        <v>1</v>
      </c>
      <c r="F112" t="s">
        <v>1439</v>
      </c>
      <c r="H112" t="str">
        <f>VLOOKUP(A112,UFMT_FORMAT!$A:$C,3,FALSE)</f>
        <v>iBSM CBS Format - Out 0400/0420</v>
      </c>
      <c r="J112" t="str">
        <f t="shared" si="2"/>
        <v>Insert into UFMT_FIELD (FORMAT_ID, FIELD_NO, F_MAC, F_KEY, F_MANDATORY, DESCRIPTION) Values ('300', '126', '0', '0', '1', 'Source Institution Code');</v>
      </c>
      <c r="K112" t="str">
        <f t="shared" si="3"/>
        <v>Update UFMT_FIELD SET F_MAC = '0', F_KEY = '0', F_MANDATORY = '1', DESCRIPTION = 'Source Institution Code' where FORMAT_ID = '300' AND FIELD_NO = '126';</v>
      </c>
    </row>
    <row r="113" spans="1:11" x14ac:dyDescent="0.35">
      <c r="A113">
        <v>300</v>
      </c>
      <c r="B113">
        <v>127</v>
      </c>
      <c r="C113">
        <v>0</v>
      </c>
      <c r="D113">
        <v>0</v>
      </c>
      <c r="E113">
        <v>0</v>
      </c>
      <c r="F113" t="s">
        <v>1440</v>
      </c>
      <c r="H113" t="str">
        <f>VLOOKUP(A113,UFMT_FORMAT!$A:$C,3,FALSE)</f>
        <v>iBSM CBS Format - Out 0400/0420</v>
      </c>
      <c r="J113" t="str">
        <f t="shared" si="2"/>
        <v>Insert into UFMT_FIELD (FORMAT_ID, FIELD_NO, F_MAC, F_KEY, F_MANDATORY, DESCRIPTION) Values ('300', '127', '0', '0', '0', 'Beneficiary Institution Code');</v>
      </c>
      <c r="K113" t="str">
        <f t="shared" si="3"/>
        <v>Update UFMT_FIELD SET F_MAC = '0', F_KEY = '0', F_MANDATORY = '0', DESCRIPTION = 'Beneficiary Institution Code' where FORMAT_ID = '300' AND FIELD_NO = '127';</v>
      </c>
    </row>
    <row r="114" spans="1:11" x14ac:dyDescent="0.35">
      <c r="A114">
        <v>301</v>
      </c>
      <c r="B114">
        <v>2</v>
      </c>
      <c r="C114">
        <v>0</v>
      </c>
      <c r="D114">
        <v>1</v>
      </c>
      <c r="E114">
        <v>1</v>
      </c>
      <c r="F114" t="s">
        <v>1416</v>
      </c>
      <c r="H114" t="str">
        <f>VLOOKUP(A114,UFMT_FORMAT!$A:$C,3,FALSE)</f>
        <v>iBSM CBS Format - In 0410/0430</v>
      </c>
      <c r="J114" t="str">
        <f t="shared" si="2"/>
        <v>Insert into UFMT_FIELD (FORMAT_ID, FIELD_NO, F_MAC, F_KEY, F_MANDATORY, DESCRIPTION) Values ('301', '2', '0', '1', '1', 'Primary Account Number (PAN)');</v>
      </c>
      <c r="K114" t="str">
        <f t="shared" si="3"/>
        <v>Update UFMT_FIELD SET F_MAC = '0', F_KEY = '1', F_MANDATORY = '1', DESCRIPTION = 'Primary Account Number (PAN)' where FORMAT_ID = '301' AND FIELD_NO = '2';</v>
      </c>
    </row>
    <row r="115" spans="1:11" x14ac:dyDescent="0.35">
      <c r="A115">
        <v>301</v>
      </c>
      <c r="B115">
        <v>3</v>
      </c>
      <c r="C115">
        <v>0</v>
      </c>
      <c r="D115">
        <v>1</v>
      </c>
      <c r="E115">
        <v>1</v>
      </c>
      <c r="F115" t="s">
        <v>1417</v>
      </c>
      <c r="H115" t="str">
        <f>VLOOKUP(A115,UFMT_FORMAT!$A:$C,3,FALSE)</f>
        <v>iBSM CBS Format - In 0410/0430</v>
      </c>
      <c r="J115" t="str">
        <f t="shared" si="2"/>
        <v>Insert into UFMT_FIELD (FORMAT_ID, FIELD_NO, F_MAC, F_KEY, F_MANDATORY, DESCRIPTION) Values ('301', '3', '0', '1', '1', 'Processing Code');</v>
      </c>
      <c r="K115" t="str">
        <f t="shared" si="3"/>
        <v>Update UFMT_FIELD SET F_MAC = '0', F_KEY = '1', F_MANDATORY = '1', DESCRIPTION = 'Processing Code' where FORMAT_ID = '301' AND FIELD_NO = '3';</v>
      </c>
    </row>
    <row r="116" spans="1:11" x14ac:dyDescent="0.35">
      <c r="A116">
        <v>301</v>
      </c>
      <c r="B116">
        <v>4</v>
      </c>
      <c r="C116">
        <v>0</v>
      </c>
      <c r="D116">
        <v>0</v>
      </c>
      <c r="E116">
        <v>0</v>
      </c>
      <c r="F116" t="s">
        <v>1418</v>
      </c>
      <c r="H116" t="str">
        <f>VLOOKUP(A116,UFMT_FORMAT!$A:$C,3,FALSE)</f>
        <v>iBSM CBS Format - In 0410/0430</v>
      </c>
      <c r="J116" t="str">
        <f t="shared" si="2"/>
        <v>Insert into UFMT_FIELD (FORMAT_ID, FIELD_NO, F_MAC, F_KEY, F_MANDATORY, DESCRIPTION) Values ('301', '4', '0', '0', '0', 'Transaction Amount');</v>
      </c>
      <c r="K116" t="str">
        <f t="shared" si="3"/>
        <v>Update UFMT_FIELD SET F_MAC = '0', F_KEY = '0', F_MANDATORY = '0', DESCRIPTION = 'Transaction Amount' where FORMAT_ID = '301' AND FIELD_NO = '4';</v>
      </c>
    </row>
    <row r="117" spans="1:11" x14ac:dyDescent="0.35">
      <c r="A117">
        <v>301</v>
      </c>
      <c r="B117">
        <v>7</v>
      </c>
      <c r="C117">
        <v>0</v>
      </c>
      <c r="D117">
        <v>0</v>
      </c>
      <c r="E117">
        <v>1</v>
      </c>
      <c r="F117" t="s">
        <v>1411</v>
      </c>
      <c r="H117" t="str">
        <f>VLOOKUP(A117,UFMT_FORMAT!$A:$C,3,FALSE)</f>
        <v>iBSM CBS Format - In 0410/0430</v>
      </c>
      <c r="J117" t="str">
        <f t="shared" si="2"/>
        <v>Insert into UFMT_FIELD (FORMAT_ID, FIELD_NO, F_MAC, F_KEY, F_MANDATORY, DESCRIPTION) Values ('301', '7', '0', '0', '1', 'Transmission Date and Time');</v>
      </c>
      <c r="K117" t="str">
        <f t="shared" si="3"/>
        <v>Update UFMT_FIELD SET F_MAC = '0', F_KEY = '0', F_MANDATORY = '1', DESCRIPTION = 'Transmission Date and Time' where FORMAT_ID = '301' AND FIELD_NO = '7';</v>
      </c>
    </row>
    <row r="118" spans="1:11" x14ac:dyDescent="0.35">
      <c r="A118">
        <v>301</v>
      </c>
      <c r="B118">
        <v>8</v>
      </c>
      <c r="C118">
        <v>0</v>
      </c>
      <c r="D118">
        <v>0</v>
      </c>
      <c r="E118">
        <v>0</v>
      </c>
      <c r="F118" t="s">
        <v>1419</v>
      </c>
      <c r="H118" t="str">
        <f>VLOOKUP(A118,UFMT_FORMAT!$A:$C,3,FALSE)</f>
        <v>iBSM CBS Format - In 0410/0430</v>
      </c>
      <c r="J118" t="str">
        <f t="shared" si="2"/>
        <v>Insert into UFMT_FIELD (FORMAT_ID, FIELD_NO, F_MAC, F_KEY, F_MANDATORY, DESCRIPTION) Values ('301', '8', '0', '0', '0', 'Amount, card holder billing fee');</v>
      </c>
      <c r="K118" t="str">
        <f t="shared" si="3"/>
        <v>Update UFMT_FIELD SET F_MAC = '0', F_KEY = '0', F_MANDATORY = '0', DESCRIPTION = 'Amount, card holder billing fee' where FORMAT_ID = '301' AND FIELD_NO = '8';</v>
      </c>
    </row>
    <row r="119" spans="1:11" x14ac:dyDescent="0.35">
      <c r="A119">
        <v>301</v>
      </c>
      <c r="B119">
        <v>11</v>
      </c>
      <c r="C119">
        <v>0</v>
      </c>
      <c r="D119">
        <v>1</v>
      </c>
      <c r="E119">
        <v>1</v>
      </c>
      <c r="F119" t="s">
        <v>1412</v>
      </c>
      <c r="H119" t="str">
        <f>VLOOKUP(A119,UFMT_FORMAT!$A:$C,3,FALSE)</f>
        <v>iBSM CBS Format - In 0410/0430</v>
      </c>
      <c r="J119" t="str">
        <f t="shared" si="2"/>
        <v>Insert into UFMT_FIELD (FORMAT_ID, FIELD_NO, F_MAC, F_KEY, F_MANDATORY, DESCRIPTION) Values ('301', '11', '0', '1', '1', 'System Trace Audit Number');</v>
      </c>
      <c r="K119" t="str">
        <f t="shared" si="3"/>
        <v>Update UFMT_FIELD SET F_MAC = '0', F_KEY = '1', F_MANDATORY = '1', DESCRIPTION = 'System Trace Audit Number' where FORMAT_ID = '301' AND FIELD_NO = '11';</v>
      </c>
    </row>
    <row r="120" spans="1:11" x14ac:dyDescent="0.35">
      <c r="A120">
        <v>301</v>
      </c>
      <c r="B120">
        <v>12</v>
      </c>
      <c r="C120">
        <v>0</v>
      </c>
      <c r="D120">
        <v>1</v>
      </c>
      <c r="E120">
        <v>1</v>
      </c>
      <c r="F120" t="s">
        <v>1420</v>
      </c>
      <c r="H120" t="str">
        <f>VLOOKUP(A120,UFMT_FORMAT!$A:$C,3,FALSE)</f>
        <v>iBSM CBS Format - In 0410/0430</v>
      </c>
      <c r="J120" t="str">
        <f t="shared" si="2"/>
        <v>Insert into UFMT_FIELD (FORMAT_ID, FIELD_NO, F_MAC, F_KEY, F_MANDATORY, DESCRIPTION) Values ('301', '12', '0', '1', '1', 'Transaction Local Time');</v>
      </c>
      <c r="K120" t="str">
        <f t="shared" si="3"/>
        <v>Update UFMT_FIELD SET F_MAC = '0', F_KEY = '1', F_MANDATORY = '1', DESCRIPTION = 'Transaction Local Time' where FORMAT_ID = '301' AND FIELD_NO = '12';</v>
      </c>
    </row>
    <row r="121" spans="1:11" x14ac:dyDescent="0.35">
      <c r="A121">
        <v>301</v>
      </c>
      <c r="B121">
        <v>13</v>
      </c>
      <c r="C121">
        <v>0</v>
      </c>
      <c r="D121">
        <v>1</v>
      </c>
      <c r="E121">
        <v>1</v>
      </c>
      <c r="F121" t="s">
        <v>1421</v>
      </c>
      <c r="H121" t="str">
        <f>VLOOKUP(A121,UFMT_FORMAT!$A:$C,3,FALSE)</f>
        <v>iBSM CBS Format - In 0410/0430</v>
      </c>
      <c r="J121" t="str">
        <f t="shared" si="2"/>
        <v>Insert into UFMT_FIELD (FORMAT_ID, FIELD_NO, F_MAC, F_KEY, F_MANDATORY, DESCRIPTION) Values ('301', '13', '0', '1', '1', 'Transaction Local Date');</v>
      </c>
      <c r="K121" t="str">
        <f t="shared" si="3"/>
        <v>Update UFMT_FIELD SET F_MAC = '0', F_KEY = '1', F_MANDATORY = '1', DESCRIPTION = 'Transaction Local Date' where FORMAT_ID = '301' AND FIELD_NO = '13';</v>
      </c>
    </row>
    <row r="122" spans="1:11" x14ac:dyDescent="0.35">
      <c r="A122">
        <v>301</v>
      </c>
      <c r="B122">
        <v>18</v>
      </c>
      <c r="C122">
        <v>0</v>
      </c>
      <c r="D122">
        <v>0</v>
      </c>
      <c r="E122">
        <v>1</v>
      </c>
      <c r="F122" t="s">
        <v>1422</v>
      </c>
      <c r="H122" t="str">
        <f>VLOOKUP(A122,UFMT_FORMAT!$A:$C,3,FALSE)</f>
        <v>iBSM CBS Format - In 0410/0430</v>
      </c>
      <c r="J122" t="str">
        <f t="shared" si="2"/>
        <v>Insert into UFMT_FIELD (FORMAT_ID, FIELD_NO, F_MAC, F_KEY, F_MANDATORY, DESCRIPTION) Values ('301', '18', '0', '0', '1', 'Delivery Channel');</v>
      </c>
      <c r="K122" t="str">
        <f t="shared" si="3"/>
        <v>Update UFMT_FIELD SET F_MAC = '0', F_KEY = '0', F_MANDATORY = '1', DESCRIPTION = 'Delivery Channel' where FORMAT_ID = '301' AND FIELD_NO = '18';</v>
      </c>
    </row>
    <row r="123" spans="1:11" x14ac:dyDescent="0.35">
      <c r="A123">
        <v>301</v>
      </c>
      <c r="B123">
        <v>29</v>
      </c>
      <c r="C123">
        <v>0</v>
      </c>
      <c r="D123">
        <v>0</v>
      </c>
      <c r="E123">
        <v>1</v>
      </c>
      <c r="F123" t="s">
        <v>1423</v>
      </c>
      <c r="H123" t="str">
        <f>VLOOKUP(A123,UFMT_FORMAT!$A:$C,3,FALSE)</f>
        <v>iBSM CBS Format - In 0410/0430</v>
      </c>
      <c r="J123" t="str">
        <f t="shared" si="2"/>
        <v>Insert into UFMT_FIELD (FORMAT_ID, FIELD_NO, F_MAC, F_KEY, F_MANDATORY, DESCRIPTION) Values ('301', '29', '0', '0', '1', 'Surcharge Fee');</v>
      </c>
      <c r="K123" t="str">
        <f t="shared" si="3"/>
        <v>Update UFMT_FIELD SET F_MAC = '0', F_KEY = '0', F_MANDATORY = '1', DESCRIPTION = 'Surcharge Fee' where FORMAT_ID = '301' AND FIELD_NO = '29';</v>
      </c>
    </row>
    <row r="124" spans="1:11" x14ac:dyDescent="0.35">
      <c r="A124">
        <v>301</v>
      </c>
      <c r="B124">
        <v>31</v>
      </c>
      <c r="C124">
        <v>0</v>
      </c>
      <c r="D124">
        <v>0</v>
      </c>
      <c r="E124">
        <v>0</v>
      </c>
      <c r="F124" t="s">
        <v>1424</v>
      </c>
      <c r="H124" t="str">
        <f>VLOOKUP(A124,UFMT_FORMAT!$A:$C,3,FALSE)</f>
        <v>iBSM CBS Format - In 0410/0430</v>
      </c>
      <c r="J124" t="str">
        <f t="shared" si="2"/>
        <v>Insert into UFMT_FIELD (FORMAT_ID, FIELD_NO, F_MAC, F_KEY, F_MANDATORY, DESCRIPTION) Values ('301', '31', '0', '0', '0', 'Acquiring Reference Data');</v>
      </c>
      <c r="K124" t="str">
        <f t="shared" si="3"/>
        <v>Update UFMT_FIELD SET F_MAC = '0', F_KEY = '0', F_MANDATORY = '0', DESCRIPTION = 'Acquiring Reference Data' where FORMAT_ID = '301' AND FIELD_NO = '31';</v>
      </c>
    </row>
    <row r="125" spans="1:11" x14ac:dyDescent="0.35">
      <c r="A125">
        <v>301</v>
      </c>
      <c r="B125">
        <v>32</v>
      </c>
      <c r="C125">
        <v>0</v>
      </c>
      <c r="D125">
        <v>0</v>
      </c>
      <c r="E125">
        <v>1</v>
      </c>
      <c r="F125" t="s">
        <v>1425</v>
      </c>
      <c r="H125" t="str">
        <f>VLOOKUP(A125,UFMT_FORMAT!$A:$C,3,FALSE)</f>
        <v>iBSM CBS Format - In 0410/0430</v>
      </c>
      <c r="J125" t="str">
        <f t="shared" si="2"/>
        <v>Insert into UFMT_FIELD (FORMAT_ID, FIELD_NO, F_MAC, F_KEY, F_MANDATORY, DESCRIPTION) Values ('301', '32', '0', '0', '1', 'Acquiring Institution ID');</v>
      </c>
      <c r="K125" t="str">
        <f t="shared" si="3"/>
        <v>Update UFMT_FIELD SET F_MAC = '0', F_KEY = '0', F_MANDATORY = '1', DESCRIPTION = 'Acquiring Institution ID' where FORMAT_ID = '301' AND FIELD_NO = '32';</v>
      </c>
    </row>
    <row r="126" spans="1:11" x14ac:dyDescent="0.35">
      <c r="A126">
        <v>301</v>
      </c>
      <c r="B126">
        <v>33</v>
      </c>
      <c r="C126">
        <v>0</v>
      </c>
      <c r="D126">
        <v>0</v>
      </c>
      <c r="E126">
        <v>1</v>
      </c>
      <c r="F126" t="s">
        <v>1426</v>
      </c>
      <c r="H126" t="str">
        <f>VLOOKUP(A126,UFMT_FORMAT!$A:$C,3,FALSE)</f>
        <v>iBSM CBS Format - In 0410/0430</v>
      </c>
      <c r="J126" t="str">
        <f t="shared" si="2"/>
        <v>Insert into UFMT_FIELD (FORMAT_ID, FIELD_NO, F_MAC, F_KEY, F_MANDATORY, DESCRIPTION) Values ('301', '33', '0', '0', '1', 'Forwarding Institution ID');</v>
      </c>
      <c r="K126" t="str">
        <f t="shared" si="3"/>
        <v>Update UFMT_FIELD SET F_MAC = '0', F_KEY = '0', F_MANDATORY = '1', DESCRIPTION = 'Forwarding Institution ID' where FORMAT_ID = '301' AND FIELD_NO = '33';</v>
      </c>
    </row>
    <row r="127" spans="1:11" x14ac:dyDescent="0.35">
      <c r="A127">
        <v>301</v>
      </c>
      <c r="B127">
        <v>37</v>
      </c>
      <c r="C127">
        <v>0</v>
      </c>
      <c r="D127">
        <v>0</v>
      </c>
      <c r="E127">
        <v>1</v>
      </c>
      <c r="F127" t="s">
        <v>1427</v>
      </c>
      <c r="H127" t="str">
        <f>VLOOKUP(A127,UFMT_FORMAT!$A:$C,3,FALSE)</f>
        <v>iBSM CBS Format - In 0410/0430</v>
      </c>
      <c r="J127" t="str">
        <f t="shared" si="2"/>
        <v>Insert into UFMT_FIELD (FORMAT_ID, FIELD_NO, F_MAC, F_KEY, F_MANDATORY, DESCRIPTION) Values ('301', '37', '0', '0', '1', 'Retrieval Reference Number');</v>
      </c>
      <c r="K127" t="str">
        <f t="shared" si="3"/>
        <v>Update UFMT_FIELD SET F_MAC = '0', F_KEY = '0', F_MANDATORY = '1', DESCRIPTION = 'Retrieval Reference Number' where FORMAT_ID = '301' AND FIELD_NO = '37';</v>
      </c>
    </row>
    <row r="128" spans="1:11" x14ac:dyDescent="0.35">
      <c r="A128">
        <v>301</v>
      </c>
      <c r="B128">
        <v>39</v>
      </c>
      <c r="C128">
        <v>0</v>
      </c>
      <c r="D128">
        <v>0</v>
      </c>
      <c r="E128">
        <v>1</v>
      </c>
      <c r="F128" t="s">
        <v>1415</v>
      </c>
      <c r="H128" t="str">
        <f>VLOOKUP(A128,UFMT_FORMAT!$A:$C,3,FALSE)</f>
        <v>iBSM CBS Format - In 0410/0430</v>
      </c>
      <c r="J128" t="str">
        <f t="shared" si="2"/>
        <v>Insert into UFMT_FIELD (FORMAT_ID, FIELD_NO, F_MAC, F_KEY, F_MANDATORY, DESCRIPTION) Values ('301', '39', '0', '0', '1', 'Response Code');</v>
      </c>
      <c r="K128" t="str">
        <f t="shared" si="3"/>
        <v>Update UFMT_FIELD SET F_MAC = '0', F_KEY = '0', F_MANDATORY = '1', DESCRIPTION = 'Response Code' where FORMAT_ID = '301' AND FIELD_NO = '39';</v>
      </c>
    </row>
    <row r="129" spans="1:11" x14ac:dyDescent="0.35">
      <c r="A129">
        <v>301</v>
      </c>
      <c r="B129">
        <v>41</v>
      </c>
      <c r="C129">
        <v>0</v>
      </c>
      <c r="D129">
        <v>0</v>
      </c>
      <c r="E129">
        <v>1</v>
      </c>
      <c r="F129" t="s">
        <v>1429</v>
      </c>
      <c r="H129" t="str">
        <f>VLOOKUP(A129,UFMT_FORMAT!$A:$C,3,FALSE)</f>
        <v>iBSM CBS Format - In 0410/0430</v>
      </c>
      <c r="J129" t="str">
        <f t="shared" si="2"/>
        <v>Insert into UFMT_FIELD (FORMAT_ID, FIELD_NO, F_MAC, F_KEY, F_MANDATORY, DESCRIPTION) Values ('301', '41', '0', '0', '1', 'Card Acceptor Terminal ID');</v>
      </c>
      <c r="K129" t="str">
        <f t="shared" si="3"/>
        <v>Update UFMT_FIELD SET F_MAC = '0', F_KEY = '0', F_MANDATORY = '1', DESCRIPTION = 'Card Acceptor Terminal ID' where FORMAT_ID = '301' AND FIELD_NO = '41';</v>
      </c>
    </row>
    <row r="130" spans="1:11" x14ac:dyDescent="0.35">
      <c r="A130">
        <v>301</v>
      </c>
      <c r="B130">
        <v>42</v>
      </c>
      <c r="C130">
        <v>0</v>
      </c>
      <c r="D130">
        <v>0</v>
      </c>
      <c r="E130">
        <v>0</v>
      </c>
      <c r="F130" t="s">
        <v>1430</v>
      </c>
      <c r="H130" t="str">
        <f>VLOOKUP(A130,UFMT_FORMAT!$A:$C,3,FALSE)</f>
        <v>iBSM CBS Format - In 0410/0430</v>
      </c>
      <c r="J130" t="str">
        <f t="shared" si="2"/>
        <v>Insert into UFMT_FIELD (FORMAT_ID, FIELD_NO, F_MAC, F_KEY, F_MANDATORY, DESCRIPTION) Values ('301', '42', '0', '0', '0', 'Card Acceptor Merchant ID');</v>
      </c>
      <c r="K130" t="str">
        <f t="shared" si="3"/>
        <v>Update UFMT_FIELD SET F_MAC = '0', F_KEY = '0', F_MANDATORY = '0', DESCRIPTION = 'Card Acceptor Merchant ID' where FORMAT_ID = '301' AND FIELD_NO = '42';</v>
      </c>
    </row>
    <row r="131" spans="1:11" x14ac:dyDescent="0.35">
      <c r="A131">
        <v>301</v>
      </c>
      <c r="B131">
        <v>48</v>
      </c>
      <c r="C131">
        <v>0</v>
      </c>
      <c r="D131">
        <v>0</v>
      </c>
      <c r="E131">
        <v>0</v>
      </c>
      <c r="F131" t="s">
        <v>1413</v>
      </c>
      <c r="H131" t="str">
        <f>VLOOKUP(A131,UFMT_FORMAT!$A:$C,3,FALSE)</f>
        <v>iBSM CBS Format - In 0410/0430</v>
      </c>
      <c r="J131" t="str">
        <f t="shared" si="2"/>
        <v>Insert into UFMT_FIELD (FORMAT_ID, FIELD_NO, F_MAC, F_KEY, F_MANDATORY, DESCRIPTION) Values ('301', '48', '0', '0', '0', 'Additional Data');</v>
      </c>
      <c r="K131" t="str">
        <f t="shared" si="3"/>
        <v>Update UFMT_FIELD SET F_MAC = '0', F_KEY = '0', F_MANDATORY = '0', DESCRIPTION = 'Additional Data' where FORMAT_ID = '301' AND FIELD_NO = '48';</v>
      </c>
    </row>
    <row r="132" spans="1:11" x14ac:dyDescent="0.35">
      <c r="A132">
        <v>301</v>
      </c>
      <c r="B132">
        <v>49</v>
      </c>
      <c r="C132">
        <v>0</v>
      </c>
      <c r="D132">
        <v>0</v>
      </c>
      <c r="E132">
        <v>1</v>
      </c>
      <c r="F132" t="s">
        <v>1432</v>
      </c>
      <c r="H132" t="str">
        <f>VLOOKUP(A132,UFMT_FORMAT!$A:$C,3,FALSE)</f>
        <v>iBSM CBS Format - In 0410/0430</v>
      </c>
      <c r="J132" t="str">
        <f t="shared" ref="J132:J195" si="4">"Insert into UFMT_FIELD (FORMAT_ID, FIELD_NO, F_MAC, F_KEY, F_MANDATORY, DESCRIPTION) Values ('"&amp;A132&amp;"', '"&amp;B132&amp;"', '"&amp;C132&amp;"', '"&amp;D132&amp;"', '"&amp;E132&amp;"', '"&amp;F132&amp;"');"</f>
        <v>Insert into UFMT_FIELD (FORMAT_ID, FIELD_NO, F_MAC, F_KEY, F_MANDATORY, DESCRIPTION) Values ('301', '49', '0', '0', '1', 'Currency Code');</v>
      </c>
      <c r="K132" t="str">
        <f t="shared" ref="K132:K195" si="5">"Update UFMT_FIELD SET F_MAC = '"&amp;C132&amp;"', F_KEY = '"&amp;D132&amp;"', F_MANDATORY = '"&amp;E132&amp;"', DESCRIPTION = '"&amp;F132&amp;"' where FORMAT_ID = '"&amp;A132&amp;"' AND FIELD_NO = '"&amp;B132&amp;"';"</f>
        <v>Update UFMT_FIELD SET F_MAC = '0', F_KEY = '0', F_MANDATORY = '1', DESCRIPTION = 'Currency Code' where FORMAT_ID = '301' AND FIELD_NO = '49';</v>
      </c>
    </row>
    <row r="133" spans="1:11" x14ac:dyDescent="0.35">
      <c r="A133">
        <v>301</v>
      </c>
      <c r="B133">
        <v>54</v>
      </c>
      <c r="C133">
        <v>0</v>
      </c>
      <c r="D133">
        <v>0</v>
      </c>
      <c r="E133">
        <v>0</v>
      </c>
      <c r="F133" t="s">
        <v>1441</v>
      </c>
      <c r="H133" t="str">
        <f>VLOOKUP(A133,UFMT_FORMAT!$A:$C,3,FALSE)</f>
        <v>iBSM CBS Format - In 0410/0430</v>
      </c>
      <c r="J133" t="str">
        <f t="shared" si="4"/>
        <v>Insert into UFMT_FIELD (FORMAT_ID, FIELD_NO, F_MAC, F_KEY, F_MANDATORY, DESCRIPTION) Values ('301', '54', '0', '0', '0', 'Additional Amounts');</v>
      </c>
      <c r="K133" t="str">
        <f t="shared" si="5"/>
        <v>Update UFMT_FIELD SET F_MAC = '0', F_KEY = '0', F_MANDATORY = '0', DESCRIPTION = 'Additional Amounts' where FORMAT_ID = '301' AND FIELD_NO = '54';</v>
      </c>
    </row>
    <row r="134" spans="1:11" x14ac:dyDescent="0.35">
      <c r="A134">
        <v>301</v>
      </c>
      <c r="B134">
        <v>63</v>
      </c>
      <c r="C134">
        <v>0</v>
      </c>
      <c r="D134">
        <v>0</v>
      </c>
      <c r="E134">
        <v>0</v>
      </c>
      <c r="F134" t="s">
        <v>1434</v>
      </c>
      <c r="H134" t="str">
        <f>VLOOKUP(A134,UFMT_FORMAT!$A:$C,3,FALSE)</f>
        <v>iBSM CBS Format - In 0410/0430</v>
      </c>
      <c r="J134" t="str">
        <f t="shared" si="4"/>
        <v>Insert into UFMT_FIELD (FORMAT_ID, FIELD_NO, F_MAC, F_KEY, F_MANDATORY, DESCRIPTION) Values ('301', '63', '0', '0', '0', 'Service Code');</v>
      </c>
      <c r="K134" t="str">
        <f t="shared" si="5"/>
        <v>Update UFMT_FIELD SET F_MAC = '0', F_KEY = '0', F_MANDATORY = '0', DESCRIPTION = 'Service Code' where FORMAT_ID = '301' AND FIELD_NO = '63';</v>
      </c>
    </row>
    <row r="135" spans="1:11" x14ac:dyDescent="0.35">
      <c r="A135">
        <v>301</v>
      </c>
      <c r="B135">
        <v>90</v>
      </c>
      <c r="C135">
        <v>0</v>
      </c>
      <c r="D135">
        <v>0</v>
      </c>
      <c r="E135">
        <v>1</v>
      </c>
      <c r="F135" t="s">
        <v>1442</v>
      </c>
      <c r="H135" t="str">
        <f>VLOOKUP(A135,UFMT_FORMAT!$A:$C,3,FALSE)</f>
        <v>iBSM CBS Format - In 0410/0430</v>
      </c>
      <c r="J135" t="str">
        <f t="shared" si="4"/>
        <v>Insert into UFMT_FIELD (FORMAT_ID, FIELD_NO, F_MAC, F_KEY, F_MANDATORY, DESCRIPTION) Values ('301', '90', '0', '0', '1', 'Original Data Element');</v>
      </c>
      <c r="K135" t="str">
        <f t="shared" si="5"/>
        <v>Update UFMT_FIELD SET F_MAC = '0', F_KEY = '0', F_MANDATORY = '1', DESCRIPTION = 'Original Data Element' where FORMAT_ID = '301' AND FIELD_NO = '90';</v>
      </c>
    </row>
    <row r="136" spans="1:11" x14ac:dyDescent="0.35">
      <c r="A136">
        <v>301</v>
      </c>
      <c r="B136">
        <v>102</v>
      </c>
      <c r="C136">
        <v>0</v>
      </c>
      <c r="D136">
        <v>0</v>
      </c>
      <c r="E136">
        <v>0</v>
      </c>
      <c r="F136" t="s">
        <v>1435</v>
      </c>
      <c r="H136" t="str">
        <f>VLOOKUP(A136,UFMT_FORMAT!$A:$C,3,FALSE)</f>
        <v>iBSM CBS Format - In 0410/0430</v>
      </c>
      <c r="J136" t="str">
        <f t="shared" si="4"/>
        <v>Insert into UFMT_FIELD (FORMAT_ID, FIELD_NO, F_MAC, F_KEY, F_MANDATORY, DESCRIPTION) Values ('301', '102', '0', '0', '0', 'Source Account ');</v>
      </c>
      <c r="K136" t="str">
        <f t="shared" si="5"/>
        <v>Update UFMT_FIELD SET F_MAC = '0', F_KEY = '0', F_MANDATORY = '0', DESCRIPTION = 'Source Account ' where FORMAT_ID = '301' AND FIELD_NO = '102';</v>
      </c>
    </row>
    <row r="137" spans="1:11" x14ac:dyDescent="0.35">
      <c r="A137">
        <v>301</v>
      </c>
      <c r="B137">
        <v>103</v>
      </c>
      <c r="C137">
        <v>0</v>
      </c>
      <c r="D137">
        <v>0</v>
      </c>
      <c r="E137">
        <v>0</v>
      </c>
      <c r="F137" t="s">
        <v>1436</v>
      </c>
      <c r="H137" t="str">
        <f>VLOOKUP(A137,UFMT_FORMAT!$A:$C,3,FALSE)</f>
        <v>iBSM CBS Format - In 0410/0430</v>
      </c>
      <c r="J137" t="str">
        <f t="shared" si="4"/>
        <v>Insert into UFMT_FIELD (FORMAT_ID, FIELD_NO, F_MAC, F_KEY, F_MANDATORY, DESCRIPTION) Values ('301', '103', '0', '0', '0', 'Beneficiary Account');</v>
      </c>
      <c r="K137" t="str">
        <f t="shared" si="5"/>
        <v>Update UFMT_FIELD SET F_MAC = '0', F_KEY = '0', F_MANDATORY = '0', DESCRIPTION = 'Beneficiary Account' where FORMAT_ID = '301' AND FIELD_NO = '103';</v>
      </c>
    </row>
    <row r="138" spans="1:11" x14ac:dyDescent="0.35">
      <c r="A138">
        <v>301</v>
      </c>
      <c r="B138">
        <v>125</v>
      </c>
      <c r="C138">
        <v>0</v>
      </c>
      <c r="D138">
        <v>0</v>
      </c>
      <c r="E138">
        <v>0</v>
      </c>
      <c r="F138" t="s">
        <v>1438</v>
      </c>
      <c r="H138" t="str">
        <f>VLOOKUP(A138,UFMT_FORMAT!$A:$C,3,FALSE)</f>
        <v>iBSM CBS Format - In 0410/0430</v>
      </c>
      <c r="J138" t="str">
        <f t="shared" si="4"/>
        <v>Insert into UFMT_FIELD (FORMAT_ID, FIELD_NO, F_MAC, F_KEY, F_MANDATORY, DESCRIPTION) Values ('301', '125', '0', '0', '0', 'Transfer Action Code');</v>
      </c>
      <c r="K138" t="str">
        <f t="shared" si="5"/>
        <v>Update UFMT_FIELD SET F_MAC = '0', F_KEY = '0', F_MANDATORY = '0', DESCRIPTION = 'Transfer Action Code' where FORMAT_ID = '301' AND FIELD_NO = '125';</v>
      </c>
    </row>
    <row r="139" spans="1:11" x14ac:dyDescent="0.35">
      <c r="A139">
        <v>301</v>
      </c>
      <c r="B139">
        <v>126</v>
      </c>
      <c r="C139">
        <v>0</v>
      </c>
      <c r="D139">
        <v>0</v>
      </c>
      <c r="E139">
        <v>1</v>
      </c>
      <c r="F139" t="s">
        <v>1439</v>
      </c>
      <c r="H139" t="str">
        <f>VLOOKUP(A139,UFMT_FORMAT!$A:$C,3,FALSE)</f>
        <v>iBSM CBS Format - In 0410/0430</v>
      </c>
      <c r="J139" t="str">
        <f t="shared" si="4"/>
        <v>Insert into UFMT_FIELD (FORMAT_ID, FIELD_NO, F_MAC, F_KEY, F_MANDATORY, DESCRIPTION) Values ('301', '126', '0', '0', '1', 'Source Institution Code');</v>
      </c>
      <c r="K139" t="str">
        <f t="shared" si="5"/>
        <v>Update UFMT_FIELD SET F_MAC = '0', F_KEY = '0', F_MANDATORY = '1', DESCRIPTION = 'Source Institution Code' where FORMAT_ID = '301' AND FIELD_NO = '126';</v>
      </c>
    </row>
    <row r="140" spans="1:11" x14ac:dyDescent="0.35">
      <c r="A140">
        <v>301</v>
      </c>
      <c r="B140">
        <v>127</v>
      </c>
      <c r="C140">
        <v>0</v>
      </c>
      <c r="D140">
        <v>0</v>
      </c>
      <c r="E140">
        <v>0</v>
      </c>
      <c r="F140" t="s">
        <v>1440</v>
      </c>
      <c r="H140" t="str">
        <f>VLOOKUP(A140,UFMT_FORMAT!$A:$C,3,FALSE)</f>
        <v>iBSM CBS Format - In 0410/0430</v>
      </c>
      <c r="J140" t="str">
        <f t="shared" si="4"/>
        <v>Insert into UFMT_FIELD (FORMAT_ID, FIELD_NO, F_MAC, F_KEY, F_MANDATORY, DESCRIPTION) Values ('301', '127', '0', '0', '0', 'Beneficiary Institution Code');</v>
      </c>
      <c r="K140" t="str">
        <f t="shared" si="5"/>
        <v>Update UFMT_FIELD SET F_MAC = '0', F_KEY = '0', F_MANDATORY = '0', DESCRIPTION = 'Beneficiary Institution Code' where FORMAT_ID = '301' AND FIELD_NO = '127';</v>
      </c>
    </row>
    <row r="141" spans="1:11" x14ac:dyDescent="0.35">
      <c r="A141" s="2">
        <v>400</v>
      </c>
      <c r="B141" s="2">
        <v>1</v>
      </c>
      <c r="C141">
        <v>0</v>
      </c>
      <c r="D141">
        <v>0</v>
      </c>
      <c r="E141">
        <v>1</v>
      </c>
      <c r="F141" t="s">
        <v>1443</v>
      </c>
      <c r="H141" t="str">
        <f>VLOOKUP(A141,UFMT_FORMAT!$A:$C,3,FALSE)</f>
        <v>CMS-TRX Format - Header</v>
      </c>
      <c r="J141" t="str">
        <f t="shared" si="4"/>
        <v>Insert into UFMT_FIELD (FORMAT_ID, FIELD_NO, F_MAC, F_KEY, F_MANDATORY, DESCRIPTION) Values ('400', '1', '0', '0', '1', 'MsgType');</v>
      </c>
      <c r="K141" t="str">
        <f t="shared" si="5"/>
        <v>Update UFMT_FIELD SET F_MAC = '0', F_KEY = '0', F_MANDATORY = '1', DESCRIPTION = 'MsgType' where FORMAT_ID = '400' AND FIELD_NO = '1';</v>
      </c>
    </row>
    <row r="142" spans="1:11" x14ac:dyDescent="0.35">
      <c r="A142" s="2">
        <v>400</v>
      </c>
      <c r="B142" s="2">
        <v>2</v>
      </c>
      <c r="C142">
        <v>0</v>
      </c>
      <c r="D142" s="2">
        <v>1</v>
      </c>
      <c r="E142">
        <v>1</v>
      </c>
      <c r="F142" t="s">
        <v>1444</v>
      </c>
      <c r="H142" t="str">
        <f>VLOOKUP(A142,UFMT_FORMAT!$A:$C,3,FALSE)</f>
        <v>CMS-TRX Format - Header</v>
      </c>
      <c r="J142" t="str">
        <f t="shared" si="4"/>
        <v>Insert into UFMT_FIELD (FORMAT_ID, FIELD_NO, F_MAC, F_KEY, F_MANDATORY, DESCRIPTION) Values ('400', '2', '0', '1', '1', 'MsgKey');</v>
      </c>
      <c r="K142" t="str">
        <f t="shared" si="5"/>
        <v>Update UFMT_FIELD SET F_MAC = '0', F_KEY = '1', F_MANDATORY = '1', DESCRIPTION = 'MsgKey' where FORMAT_ID = '400' AND FIELD_NO = '2';</v>
      </c>
    </row>
    <row r="143" spans="1:11" x14ac:dyDescent="0.35">
      <c r="A143" s="2">
        <v>402</v>
      </c>
      <c r="B143" s="2">
        <v>1</v>
      </c>
      <c r="C143">
        <v>0</v>
      </c>
      <c r="D143">
        <v>0</v>
      </c>
      <c r="E143">
        <v>1</v>
      </c>
      <c r="F143" s="2" t="s">
        <v>1445</v>
      </c>
      <c r="H143" t="str">
        <f>VLOOKUP(A143,UFMT_FORMAT!$A:$C,3,FALSE)</f>
        <v>CMS-TRX Format - In Request</v>
      </c>
      <c r="J143" t="str">
        <f t="shared" si="4"/>
        <v>Insert into UFMT_FIELD (FORMAT_ID, FIELD_NO, F_MAC, F_KEY, F_MANDATORY, DESCRIPTION) Values ('402', '1', '0', '0', '1', 'ISOMT');</v>
      </c>
      <c r="K143" t="str">
        <f t="shared" si="5"/>
        <v>Update UFMT_FIELD SET F_MAC = '0', F_KEY = '0', F_MANDATORY = '1', DESCRIPTION = 'ISOMT' where FORMAT_ID = '402' AND FIELD_NO = '1';</v>
      </c>
    </row>
    <row r="144" spans="1:11" x14ac:dyDescent="0.35">
      <c r="A144" s="2">
        <v>402</v>
      </c>
      <c r="B144" s="2">
        <v>2</v>
      </c>
      <c r="C144">
        <v>0</v>
      </c>
      <c r="D144">
        <v>0</v>
      </c>
      <c r="E144">
        <v>1</v>
      </c>
      <c r="F144" s="2" t="s">
        <v>1446</v>
      </c>
      <c r="H144" t="str">
        <f>VLOOKUP(A144,UFMT_FORMAT!$A:$C,3,FALSE)</f>
        <v>CMS-TRX Format - In Request</v>
      </c>
      <c r="J144" t="str">
        <f t="shared" si="4"/>
        <v>Insert into UFMT_FIELD (FORMAT_ID, FIELD_NO, F_MAC, F_KEY, F_MANDATORY, DESCRIPTION) Values ('402', '2', '0', '0', '1', 'PAN');</v>
      </c>
      <c r="K144" t="str">
        <f t="shared" si="5"/>
        <v>Update UFMT_FIELD SET F_MAC = '0', F_KEY = '0', F_MANDATORY = '1', DESCRIPTION = 'PAN' where FORMAT_ID = '402' AND FIELD_NO = '2';</v>
      </c>
    </row>
    <row r="145" spans="1:11" x14ac:dyDescent="0.35">
      <c r="A145" s="2">
        <v>402</v>
      </c>
      <c r="B145" s="2">
        <v>3</v>
      </c>
      <c r="C145">
        <v>0</v>
      </c>
      <c r="D145">
        <v>0</v>
      </c>
      <c r="E145">
        <v>1</v>
      </c>
      <c r="F145" s="2" t="s">
        <v>1447</v>
      </c>
      <c r="H145" t="str">
        <f>VLOOKUP(A145,UFMT_FORMAT!$A:$C,3,FALSE)</f>
        <v>CMS-TRX Format - In Request</v>
      </c>
      <c r="J145" t="str">
        <f t="shared" si="4"/>
        <v>Insert into UFMT_FIELD (FORMAT_ID, FIELD_NO, F_MAC, F_KEY, F_MANDATORY, DESCRIPTION) Values ('402', '3', '0', '0', '1', 'ProcCode');</v>
      </c>
      <c r="K145" t="str">
        <f t="shared" si="5"/>
        <v>Update UFMT_FIELD SET F_MAC = '0', F_KEY = '0', F_MANDATORY = '1', DESCRIPTION = 'ProcCode' where FORMAT_ID = '402' AND FIELD_NO = '3';</v>
      </c>
    </row>
    <row r="146" spans="1:11" x14ac:dyDescent="0.35">
      <c r="A146" s="2">
        <v>402</v>
      </c>
      <c r="B146" s="2">
        <v>4</v>
      </c>
      <c r="C146">
        <v>0</v>
      </c>
      <c r="D146">
        <v>0</v>
      </c>
      <c r="E146">
        <v>1</v>
      </c>
      <c r="F146" s="2" t="s">
        <v>1448</v>
      </c>
      <c r="H146" t="str">
        <f>VLOOKUP(A146,UFMT_FORMAT!$A:$C,3,FALSE)</f>
        <v>CMS-TRX Format - In Request</v>
      </c>
      <c r="J146" t="str">
        <f t="shared" si="4"/>
        <v>Insert into UFMT_FIELD (FORMAT_ID, FIELD_NO, F_MAC, F_KEY, F_MANDATORY, DESCRIPTION) Values ('402', '4', '0', '0', '1', 'Amount');</v>
      </c>
      <c r="K146" t="str">
        <f t="shared" si="5"/>
        <v>Update UFMT_FIELD SET F_MAC = '0', F_KEY = '0', F_MANDATORY = '1', DESCRIPTION = 'Amount' where FORMAT_ID = '402' AND FIELD_NO = '4';</v>
      </c>
    </row>
    <row r="147" spans="1:11" x14ac:dyDescent="0.35">
      <c r="A147" s="2">
        <v>402</v>
      </c>
      <c r="B147" s="2">
        <v>5</v>
      </c>
      <c r="C147">
        <v>0</v>
      </c>
      <c r="D147">
        <v>0</v>
      </c>
      <c r="E147">
        <v>1</v>
      </c>
      <c r="F147" s="2" t="s">
        <v>1449</v>
      </c>
      <c r="H147" t="str">
        <f>VLOOKUP(A147,UFMT_FORMAT!$A:$C,3,FALSE)</f>
        <v>CMS-TRX Format - In Request</v>
      </c>
      <c r="J147" t="str">
        <f t="shared" si="4"/>
        <v>Insert into UFMT_FIELD (FORMAT_ID, FIELD_NO, F_MAC, F_KEY, F_MANDATORY, DESCRIPTION) Values ('402', '5', '0', '0', '1', 'TrxDate');</v>
      </c>
      <c r="K147" t="str">
        <f t="shared" si="5"/>
        <v>Update UFMT_FIELD SET F_MAC = '0', F_KEY = '0', F_MANDATORY = '1', DESCRIPTION = 'TrxDate' where FORMAT_ID = '402' AND FIELD_NO = '5';</v>
      </c>
    </row>
    <row r="148" spans="1:11" x14ac:dyDescent="0.35">
      <c r="A148" s="2">
        <v>402</v>
      </c>
      <c r="B148" s="2">
        <v>6</v>
      </c>
      <c r="C148">
        <v>0</v>
      </c>
      <c r="D148">
        <v>0</v>
      </c>
      <c r="E148">
        <v>1</v>
      </c>
      <c r="F148" s="2" t="s">
        <v>1450</v>
      </c>
      <c r="H148" t="str">
        <f>VLOOKUP(A148,UFMT_FORMAT!$A:$C,3,FALSE)</f>
        <v>CMS-TRX Format - In Request</v>
      </c>
      <c r="J148" t="str">
        <f t="shared" si="4"/>
        <v>Insert into UFMT_FIELD (FORMAT_ID, FIELD_NO, F_MAC, F_KEY, F_MANDATORY, DESCRIPTION) Values ('402', '6', '0', '0', '1', 'TrxTime');</v>
      </c>
      <c r="K148" t="str">
        <f t="shared" si="5"/>
        <v>Update UFMT_FIELD SET F_MAC = '0', F_KEY = '0', F_MANDATORY = '1', DESCRIPTION = 'TrxTime' where FORMAT_ID = '402' AND FIELD_NO = '6';</v>
      </c>
    </row>
    <row r="149" spans="1:11" x14ac:dyDescent="0.35">
      <c r="A149" s="2">
        <v>402</v>
      </c>
      <c r="B149" s="2">
        <v>7</v>
      </c>
      <c r="C149">
        <v>0</v>
      </c>
      <c r="D149">
        <v>0</v>
      </c>
      <c r="E149">
        <v>1</v>
      </c>
      <c r="F149" s="2" t="s">
        <v>1451</v>
      </c>
      <c r="H149" t="str">
        <f>VLOOKUP(A149,UFMT_FORMAT!$A:$C,3,FALSE)</f>
        <v>CMS-TRX Format - In Request</v>
      </c>
      <c r="J149" t="str">
        <f t="shared" si="4"/>
        <v>Insert into UFMT_FIELD (FORMAT_ID, FIELD_NO, F_MAC, F_KEY, F_MANDATORY, DESCRIPTION) Values ('402', '7', '0', '0', '1', 'Channel');</v>
      </c>
      <c r="K149" t="str">
        <f t="shared" si="5"/>
        <v>Update UFMT_FIELD SET F_MAC = '0', F_KEY = '0', F_MANDATORY = '1', DESCRIPTION = 'Channel' where FORMAT_ID = '402' AND FIELD_NO = '7';</v>
      </c>
    </row>
    <row r="150" spans="1:11" x14ac:dyDescent="0.35">
      <c r="A150" s="2">
        <v>402</v>
      </c>
      <c r="B150" s="2">
        <v>8</v>
      </c>
      <c r="C150">
        <v>0</v>
      </c>
      <c r="D150">
        <v>0</v>
      </c>
      <c r="E150">
        <v>1</v>
      </c>
      <c r="F150" s="2" t="s">
        <v>1452</v>
      </c>
      <c r="H150" t="str">
        <f>VLOOKUP(A150,UFMT_FORMAT!$A:$C,3,FALSE)</f>
        <v>CMS-TRX Format - In Request</v>
      </c>
      <c r="J150" t="str">
        <f t="shared" si="4"/>
        <v>Insert into UFMT_FIELD (FORMAT_ID, FIELD_NO, F_MAC, F_KEY, F_MANDATORY, DESCRIPTION) Values ('402', '8', '0', '0', '1', 'Currency');</v>
      </c>
      <c r="K150" t="str">
        <f t="shared" si="5"/>
        <v>Update UFMT_FIELD SET F_MAC = '0', F_KEY = '0', F_MANDATORY = '1', DESCRIPTION = 'Currency' where FORMAT_ID = '402' AND FIELD_NO = '8';</v>
      </c>
    </row>
    <row r="151" spans="1:11" x14ac:dyDescent="0.35">
      <c r="A151" s="2">
        <v>402</v>
      </c>
      <c r="B151" s="2">
        <v>9</v>
      </c>
      <c r="C151">
        <v>0</v>
      </c>
      <c r="D151">
        <v>0</v>
      </c>
      <c r="E151">
        <v>1</v>
      </c>
      <c r="F151" s="2" t="s">
        <v>1453</v>
      </c>
      <c r="H151" t="str">
        <f>VLOOKUP(A151,UFMT_FORMAT!$A:$C,3,FALSE)</f>
        <v>CMS-TRX Format - In Request</v>
      </c>
      <c r="J151" t="str">
        <f t="shared" si="4"/>
        <v>Insert into UFMT_FIELD (FORMAT_ID, FIELD_NO, F_MAC, F_KEY, F_MANDATORY, DESCRIPTION) Values ('402', '9', '0', '0', '1', 'ServiceCode');</v>
      </c>
      <c r="K151" t="str">
        <f t="shared" si="5"/>
        <v>Update UFMT_FIELD SET F_MAC = '0', F_KEY = '0', F_MANDATORY = '1', DESCRIPTION = 'ServiceCode' where FORMAT_ID = '402' AND FIELD_NO = '9';</v>
      </c>
    </row>
    <row r="152" spans="1:11" x14ac:dyDescent="0.35">
      <c r="A152" s="2">
        <v>402</v>
      </c>
      <c r="B152" s="2">
        <v>10</v>
      </c>
      <c r="C152">
        <v>0</v>
      </c>
      <c r="D152">
        <v>0</v>
      </c>
      <c r="E152">
        <v>1</v>
      </c>
      <c r="F152" s="2" t="s">
        <v>1454</v>
      </c>
      <c r="H152" t="str">
        <f>VLOOKUP(A152,UFMT_FORMAT!$A:$C,3,FALSE)</f>
        <v>CMS-TRX Format - In Request</v>
      </c>
      <c r="J152" t="str">
        <f t="shared" si="4"/>
        <v>Insert into UFMT_FIELD (FORMAT_ID, FIELD_NO, F_MAC, F_KEY, F_MANDATORY, DESCRIPTION) Values ('402', '10', '0', '0', '1', 'Reference');</v>
      </c>
      <c r="K152" t="str">
        <f t="shared" si="5"/>
        <v>Update UFMT_FIELD SET F_MAC = '0', F_KEY = '0', F_MANDATORY = '1', DESCRIPTION = 'Reference' where FORMAT_ID = '402' AND FIELD_NO = '10';</v>
      </c>
    </row>
    <row r="153" spans="1:11" x14ac:dyDescent="0.35">
      <c r="A153" s="2">
        <v>402</v>
      </c>
      <c r="B153" s="2">
        <v>11</v>
      </c>
      <c r="C153">
        <v>0</v>
      </c>
      <c r="D153">
        <v>0</v>
      </c>
      <c r="E153">
        <v>1</v>
      </c>
      <c r="F153" s="2" t="s">
        <v>1455</v>
      </c>
      <c r="H153" t="str">
        <f>VLOOKUP(A153,UFMT_FORMAT!$A:$C,3,FALSE)</f>
        <v>CMS-TRX Format - In Request</v>
      </c>
      <c r="J153" t="str">
        <f t="shared" si="4"/>
        <v>Insert into UFMT_FIELD (FORMAT_ID, FIELD_NO, F_MAC, F_KEY, F_MANDATORY, DESCRIPTION) Values ('402', '11', '0', '0', '1', 'TrxBranch');</v>
      </c>
      <c r="K153" t="str">
        <f t="shared" si="5"/>
        <v>Update UFMT_FIELD SET F_MAC = '0', F_KEY = '0', F_MANDATORY = '1', DESCRIPTION = 'TrxBranch' where FORMAT_ID = '402' AND FIELD_NO = '11';</v>
      </c>
    </row>
    <row r="154" spans="1:11" x14ac:dyDescent="0.35">
      <c r="A154" s="2">
        <v>402</v>
      </c>
      <c r="B154" s="2">
        <v>12</v>
      </c>
      <c r="C154">
        <v>0</v>
      </c>
      <c r="D154">
        <v>0</v>
      </c>
      <c r="E154">
        <v>1</v>
      </c>
      <c r="F154" s="2" t="s">
        <v>1456</v>
      </c>
      <c r="H154" t="str">
        <f>VLOOKUP(A154,UFMT_FORMAT!$A:$C,3,FALSE)</f>
        <v>CMS-TRX Format - In Request</v>
      </c>
      <c r="J154" t="str">
        <f t="shared" si="4"/>
        <v>Insert into UFMT_FIELD (FORMAT_ID, FIELD_NO, F_MAC, F_KEY, F_MANDATORY, DESCRIPTION) Values ('402', '12', '0', '0', '1', 'Description');</v>
      </c>
      <c r="K154" t="str">
        <f t="shared" si="5"/>
        <v>Update UFMT_FIELD SET F_MAC = '0', F_KEY = '0', F_MANDATORY = '1', DESCRIPTION = 'Description' where FORMAT_ID = '402' AND FIELD_NO = '12';</v>
      </c>
    </row>
    <row r="155" spans="1:11" x14ac:dyDescent="0.35">
      <c r="A155" s="2">
        <v>402</v>
      </c>
      <c r="B155" s="2">
        <v>13</v>
      </c>
      <c r="C155">
        <v>0</v>
      </c>
      <c r="D155">
        <v>0</v>
      </c>
      <c r="E155" s="2">
        <v>0</v>
      </c>
      <c r="F155" s="2" t="s">
        <v>1457</v>
      </c>
      <c r="H155" t="str">
        <f>VLOOKUP(A155,UFMT_FORMAT!$A:$C,3,FALSE)</f>
        <v>CMS-TRX Format - In Request</v>
      </c>
      <c r="J155" t="str">
        <f t="shared" si="4"/>
        <v>Insert into UFMT_FIELD (FORMAT_ID, FIELD_NO, F_MAC, F_KEY, F_MANDATORY, DESCRIPTION) Values ('402', '13', '0', '0', '0', 'UserID');</v>
      </c>
      <c r="K155" t="str">
        <f t="shared" si="5"/>
        <v>Update UFMT_FIELD SET F_MAC = '0', F_KEY = '0', F_MANDATORY = '0', DESCRIPTION = 'UserID' where FORMAT_ID = '402' AND FIELD_NO = '13';</v>
      </c>
    </row>
    <row r="156" spans="1:11" x14ac:dyDescent="0.35">
      <c r="A156" s="2">
        <v>402</v>
      </c>
      <c r="B156" s="2">
        <v>14</v>
      </c>
      <c r="C156">
        <v>0</v>
      </c>
      <c r="D156">
        <v>0</v>
      </c>
      <c r="E156" s="2">
        <v>0</v>
      </c>
      <c r="F156" s="2" t="s">
        <v>1458</v>
      </c>
      <c r="H156" t="str">
        <f>VLOOKUP(A156,UFMT_FORMAT!$A:$C,3,FALSE)</f>
        <v>CMS-TRX Format - In Request</v>
      </c>
      <c r="J156" t="str">
        <f t="shared" si="4"/>
        <v>Insert into UFMT_FIELD (FORMAT_ID, FIELD_NO, F_MAC, F_KEY, F_MANDATORY, DESCRIPTION) Values ('402', '14', '0', '0', '0', 'DeptCode');</v>
      </c>
      <c r="K156" t="str">
        <f t="shared" si="5"/>
        <v>Update UFMT_FIELD SET F_MAC = '0', F_KEY = '0', F_MANDATORY = '0', DESCRIPTION = 'DeptCode' where FORMAT_ID = '402' AND FIELD_NO = '14';</v>
      </c>
    </row>
    <row r="157" spans="1:11" x14ac:dyDescent="0.35">
      <c r="A157" s="2">
        <v>402</v>
      </c>
      <c r="B157" s="2">
        <v>15</v>
      </c>
      <c r="C157">
        <v>0</v>
      </c>
      <c r="D157">
        <v>0</v>
      </c>
      <c r="E157">
        <v>1</v>
      </c>
      <c r="F157" s="2" t="s">
        <v>1459</v>
      </c>
      <c r="H157" t="str">
        <f>VLOOKUP(A157,UFMT_FORMAT!$A:$C,3,FALSE)</f>
        <v>CMS-TRX Format - In Request</v>
      </c>
      <c r="J157" t="str">
        <f t="shared" si="4"/>
        <v>Insert into UFMT_FIELD (FORMAT_ID, FIELD_NO, F_MAC, F_KEY, F_MANDATORY, DESCRIPTION) Values ('402', '15', '0', '0', '1', 'ExtraData');</v>
      </c>
      <c r="K157" t="str">
        <f t="shared" si="5"/>
        <v>Update UFMT_FIELD SET F_MAC = '0', F_KEY = '0', F_MANDATORY = '1', DESCRIPTION = 'ExtraData' where FORMAT_ID = '402' AND FIELD_NO = '15';</v>
      </c>
    </row>
    <row r="158" spans="1:11" x14ac:dyDescent="0.35">
      <c r="A158" s="2">
        <v>403</v>
      </c>
      <c r="B158" s="2">
        <v>1</v>
      </c>
      <c r="C158" s="2">
        <v>0</v>
      </c>
      <c r="D158" s="2">
        <v>0</v>
      </c>
      <c r="E158" s="2">
        <v>1</v>
      </c>
      <c r="F158" s="2" t="s">
        <v>1460</v>
      </c>
      <c r="H158" t="str">
        <f>VLOOKUP(A158,UFMT_FORMAT!$A:$C,3,FALSE)</f>
        <v>CMS-TRX Format - Out Response</v>
      </c>
      <c r="J158" t="str">
        <f t="shared" si="4"/>
        <v>Insert into UFMT_FIELD (FORMAT_ID, FIELD_NO, F_MAC, F_KEY, F_MANDATORY, DESCRIPTION) Values ('403', '1', '0', '0', '1', 'MsgStatus');</v>
      </c>
      <c r="K158" t="str">
        <f t="shared" si="5"/>
        <v>Update UFMT_FIELD SET F_MAC = '0', F_KEY = '0', F_MANDATORY = '1', DESCRIPTION = 'MsgStatus' where FORMAT_ID = '403' AND FIELD_NO = '1';</v>
      </c>
    </row>
    <row r="159" spans="1:11" x14ac:dyDescent="0.35">
      <c r="A159" s="2">
        <v>403</v>
      </c>
      <c r="B159" s="2">
        <v>2</v>
      </c>
      <c r="C159" s="2">
        <v>0</v>
      </c>
      <c r="D159" s="2">
        <v>0</v>
      </c>
      <c r="E159" s="2">
        <v>1</v>
      </c>
      <c r="F159" s="2" t="s">
        <v>1461</v>
      </c>
      <c r="H159" t="str">
        <f>VLOOKUP(A159,UFMT_FORMAT!$A:$C,3,FALSE)</f>
        <v>CMS-TRX Format - Out Response</v>
      </c>
      <c r="J159" t="str">
        <f t="shared" si="4"/>
        <v>Insert into UFMT_FIELD (FORMAT_ID, FIELD_NO, F_MAC, F_KEY, F_MANDATORY, DESCRIPTION) Values ('403', '2', '0', '0', '1', 'ReversalReference');</v>
      </c>
      <c r="K159" t="str">
        <f t="shared" si="5"/>
        <v>Update UFMT_FIELD SET F_MAC = '0', F_KEY = '0', F_MANDATORY = '1', DESCRIPTION = 'ReversalReference' where FORMAT_ID = '403' AND FIELD_NO = '2';</v>
      </c>
    </row>
    <row r="160" spans="1:11" x14ac:dyDescent="0.35">
      <c r="A160" s="2">
        <v>403</v>
      </c>
      <c r="B160" s="2">
        <v>3</v>
      </c>
      <c r="C160" s="2">
        <v>0</v>
      </c>
      <c r="D160" s="2">
        <v>0</v>
      </c>
      <c r="E160" s="2">
        <v>1</v>
      </c>
      <c r="F160" s="2" t="s">
        <v>1459</v>
      </c>
      <c r="H160" t="str">
        <f>VLOOKUP(A160,UFMT_FORMAT!$A:$C,3,FALSE)</f>
        <v>CMS-TRX Format - Out Response</v>
      </c>
      <c r="J160" t="str">
        <f t="shared" si="4"/>
        <v>Insert into UFMT_FIELD (FORMAT_ID, FIELD_NO, F_MAC, F_KEY, F_MANDATORY, DESCRIPTION) Values ('403', '3', '0', '0', '1', 'ExtraData');</v>
      </c>
      <c r="K160" t="str">
        <f t="shared" si="5"/>
        <v>Update UFMT_FIELD SET F_MAC = '0', F_KEY = '0', F_MANDATORY = '1', DESCRIPTION = 'ExtraData' where FORMAT_ID = '403' AND FIELD_NO = '3';</v>
      </c>
    </row>
    <row r="161" spans="1:11" x14ac:dyDescent="0.35">
      <c r="A161" s="2">
        <v>404</v>
      </c>
      <c r="B161" s="2">
        <v>1</v>
      </c>
      <c r="C161" s="2">
        <v>0</v>
      </c>
      <c r="D161" s="2">
        <v>0</v>
      </c>
      <c r="E161" s="2">
        <v>1</v>
      </c>
      <c r="F161" s="2" t="s">
        <v>1462</v>
      </c>
      <c r="H161" t="str">
        <f>VLOOKUP(A161,UFMT_FORMAT!$A:$C,3,FALSE)</f>
        <v>CMS-TRX Transfer ExtraData Request</v>
      </c>
      <c r="J161" t="str">
        <f t="shared" si="4"/>
        <v>Insert into UFMT_FIELD (FORMAT_ID, FIELD_NO, F_MAC, F_KEY, F_MANDATORY, DESCRIPTION) Values ('404', '1', '0', '0', '1', 'TerminalID');</v>
      </c>
      <c r="K161" t="str">
        <f t="shared" si="5"/>
        <v>Update UFMT_FIELD SET F_MAC = '0', F_KEY = '0', F_MANDATORY = '1', DESCRIPTION = 'TerminalID' where FORMAT_ID = '404' AND FIELD_NO = '1';</v>
      </c>
    </row>
    <row r="162" spans="1:11" x14ac:dyDescent="0.35">
      <c r="A162" s="2">
        <v>404</v>
      </c>
      <c r="B162" s="2">
        <v>2</v>
      </c>
      <c r="C162" s="2">
        <v>0</v>
      </c>
      <c r="D162" s="2">
        <v>0</v>
      </c>
      <c r="E162" s="2">
        <v>1</v>
      </c>
      <c r="F162" s="2" t="s">
        <v>1463</v>
      </c>
      <c r="H162" t="str">
        <f>VLOOKUP(A162,UFMT_FORMAT!$A:$C,3,FALSE)</f>
        <v>CMS-TRX Transfer ExtraData Request</v>
      </c>
      <c r="J162" t="str">
        <f t="shared" si="4"/>
        <v>Insert into UFMT_FIELD (FORMAT_ID, FIELD_NO, F_MAC, F_KEY, F_MANDATORY, DESCRIPTION) Values ('404', '2', '0', '0', '1', 'SourceAccount');</v>
      </c>
      <c r="K162" t="str">
        <f t="shared" si="5"/>
        <v>Update UFMT_FIELD SET F_MAC = '0', F_KEY = '0', F_MANDATORY = '1', DESCRIPTION = 'SourceAccount' where FORMAT_ID = '404' AND FIELD_NO = '2';</v>
      </c>
    </row>
    <row r="163" spans="1:11" x14ac:dyDescent="0.35">
      <c r="A163" s="2">
        <v>404</v>
      </c>
      <c r="B163" s="2">
        <v>3</v>
      </c>
      <c r="C163" s="2">
        <v>0</v>
      </c>
      <c r="D163" s="2">
        <v>0</v>
      </c>
      <c r="E163" s="2">
        <v>1</v>
      </c>
      <c r="F163" s="2" t="s">
        <v>1464</v>
      </c>
      <c r="H163" t="str">
        <f>VLOOKUP(A163,UFMT_FORMAT!$A:$C,3,FALSE)</f>
        <v>CMS-TRX Transfer ExtraData Request</v>
      </c>
      <c r="J163" t="str">
        <f t="shared" si="4"/>
        <v>Insert into UFMT_FIELD (FORMAT_ID, FIELD_NO, F_MAC, F_KEY, F_MANDATORY, DESCRIPTION) Values ('404', '3', '0', '0', '1', 'SourceBank');</v>
      </c>
      <c r="K163" t="str">
        <f t="shared" si="5"/>
        <v>Update UFMT_FIELD SET F_MAC = '0', F_KEY = '0', F_MANDATORY = '1', DESCRIPTION = 'SourceBank' where FORMAT_ID = '404' AND FIELD_NO = '3';</v>
      </c>
    </row>
    <row r="164" spans="1:11" x14ac:dyDescent="0.35">
      <c r="A164" s="2">
        <v>404</v>
      </c>
      <c r="B164" s="2">
        <v>4</v>
      </c>
      <c r="C164" s="2">
        <v>0</v>
      </c>
      <c r="D164" s="2">
        <v>0</v>
      </c>
      <c r="E164" s="2">
        <v>1</v>
      </c>
      <c r="F164" s="2" t="s">
        <v>1465</v>
      </c>
      <c r="H164" t="str">
        <f>VLOOKUP(A164,UFMT_FORMAT!$A:$C,3,FALSE)</f>
        <v>CMS-TRX Transfer ExtraData Request</v>
      </c>
      <c r="J164" t="str">
        <f t="shared" si="4"/>
        <v>Insert into UFMT_FIELD (FORMAT_ID, FIELD_NO, F_MAC, F_KEY, F_MANDATORY, DESCRIPTION) Values ('404', '4', '0', '0', '1', 'DestAccount');</v>
      </c>
      <c r="K164" t="str">
        <f t="shared" si="5"/>
        <v>Update UFMT_FIELD SET F_MAC = '0', F_KEY = '0', F_MANDATORY = '1', DESCRIPTION = 'DestAccount' where FORMAT_ID = '404' AND FIELD_NO = '4';</v>
      </c>
    </row>
    <row r="165" spans="1:11" x14ac:dyDescent="0.35">
      <c r="A165" s="2">
        <v>404</v>
      </c>
      <c r="B165" s="2">
        <v>5</v>
      </c>
      <c r="C165" s="2">
        <v>0</v>
      </c>
      <c r="D165" s="2">
        <v>0</v>
      </c>
      <c r="E165" s="2">
        <v>1</v>
      </c>
      <c r="F165" s="2" t="s">
        <v>1466</v>
      </c>
      <c r="H165" t="str">
        <f>VLOOKUP(A165,UFMT_FORMAT!$A:$C,3,FALSE)</f>
        <v>CMS-TRX Transfer ExtraData Request</v>
      </c>
      <c r="J165" t="str">
        <f t="shared" si="4"/>
        <v>Insert into UFMT_FIELD (FORMAT_ID, FIELD_NO, F_MAC, F_KEY, F_MANDATORY, DESCRIPTION) Values ('404', '5', '0', '0', '1', 'DestBank');</v>
      </c>
      <c r="K165" t="str">
        <f t="shared" si="5"/>
        <v>Update UFMT_FIELD SET F_MAC = '0', F_KEY = '0', F_MANDATORY = '1', DESCRIPTION = 'DestBank' where FORMAT_ID = '404' AND FIELD_NO = '5';</v>
      </c>
    </row>
    <row r="166" spans="1:11" x14ac:dyDescent="0.35">
      <c r="A166" s="2">
        <v>404</v>
      </c>
      <c r="B166" s="2">
        <v>6</v>
      </c>
      <c r="C166" s="2">
        <v>0</v>
      </c>
      <c r="D166" s="2">
        <v>0</v>
      </c>
      <c r="E166" s="2">
        <v>0</v>
      </c>
      <c r="F166" s="2" t="s">
        <v>1467</v>
      </c>
      <c r="H166" t="str">
        <f>VLOOKUP(A166,UFMT_FORMAT!$A:$C,3,FALSE)</f>
        <v>CMS-TRX Transfer ExtraData Request</v>
      </c>
      <c r="J166" t="str">
        <f t="shared" si="4"/>
        <v>Insert into UFMT_FIELD (FORMAT_ID, FIELD_NO, F_MAC, F_KEY, F_MANDATORY, DESCRIPTION) Values ('404', '6', '0', '0', '0', 'UserReferenceNumber');</v>
      </c>
      <c r="K166" t="str">
        <f t="shared" si="5"/>
        <v>Update UFMT_FIELD SET F_MAC = '0', F_KEY = '0', F_MANDATORY = '0', DESCRIPTION = 'UserReferenceNumber' where FORMAT_ID = '404' AND FIELD_NO = '6';</v>
      </c>
    </row>
    <row r="167" spans="1:11" x14ac:dyDescent="0.35">
      <c r="A167" s="2">
        <v>404</v>
      </c>
      <c r="B167" s="2">
        <v>7</v>
      </c>
      <c r="C167" s="2">
        <v>0</v>
      </c>
      <c r="D167" s="2">
        <v>0</v>
      </c>
      <c r="E167" s="2">
        <v>0</v>
      </c>
      <c r="F167" s="2" t="s">
        <v>1468</v>
      </c>
      <c r="H167" t="str">
        <f>VLOOKUP(A167,UFMT_FORMAT!$A:$C,3,FALSE)</f>
        <v>CMS-TRX Transfer ExtraData Request</v>
      </c>
      <c r="J167" t="str">
        <f t="shared" si="4"/>
        <v>Insert into UFMT_FIELD (FORMAT_ID, FIELD_NO, F_MAC, F_KEY, F_MANDATORY, DESCRIPTION) Values ('404', '7', '0', '0', '0', 'Additional');</v>
      </c>
      <c r="K167" t="str">
        <f t="shared" si="5"/>
        <v>Update UFMT_FIELD SET F_MAC = '0', F_KEY = '0', F_MANDATORY = '0', DESCRIPTION = 'Additional' where FORMAT_ID = '404' AND FIELD_NO = '7';</v>
      </c>
    </row>
    <row r="168" spans="1:11" x14ac:dyDescent="0.35">
      <c r="A168" s="2">
        <v>405</v>
      </c>
      <c r="B168" s="2">
        <v>1</v>
      </c>
      <c r="C168" s="2">
        <v>0</v>
      </c>
      <c r="D168" s="2">
        <v>0</v>
      </c>
      <c r="E168" s="2">
        <v>0</v>
      </c>
      <c r="F168" s="2" t="s">
        <v>1468</v>
      </c>
      <c r="H168" t="str">
        <f>VLOOKUP(A168,UFMT_FORMAT!$A:$C,3,FALSE)</f>
        <v>CMS-TRX Transfer ExtraData Response</v>
      </c>
      <c r="J168" t="str">
        <f t="shared" si="4"/>
        <v>Insert into UFMT_FIELD (FORMAT_ID, FIELD_NO, F_MAC, F_KEY, F_MANDATORY, DESCRIPTION) Values ('405', '1', '0', '0', '0', 'Additional');</v>
      </c>
      <c r="K168" t="str">
        <f t="shared" si="5"/>
        <v>Update UFMT_FIELD SET F_MAC = '0', F_KEY = '0', F_MANDATORY = '0', DESCRIPTION = 'Additional' where FORMAT_ID = '405' AND FIELD_NO = '1';</v>
      </c>
    </row>
    <row r="169" spans="1:11" x14ac:dyDescent="0.35">
      <c r="A169" s="2">
        <v>405</v>
      </c>
      <c r="B169" s="2">
        <v>2</v>
      </c>
      <c r="C169" s="2">
        <v>0</v>
      </c>
      <c r="D169" s="2">
        <v>0</v>
      </c>
      <c r="E169" s="2">
        <v>1</v>
      </c>
      <c r="F169" s="2" t="s">
        <v>1469</v>
      </c>
      <c r="H169" t="str">
        <f>VLOOKUP(A169,UFMT_FORMAT!$A:$C,3,FALSE)</f>
        <v>CMS-TRX Transfer ExtraData Response</v>
      </c>
      <c r="J169" t="str">
        <f t="shared" si="4"/>
        <v>Insert into UFMT_FIELD (FORMAT_ID, FIELD_NO, F_MAC, F_KEY, F_MANDATORY, DESCRIPTION) Values ('405', '2', '0', '0', '1', 'RefefrenInfo');</v>
      </c>
      <c r="K169" t="str">
        <f t="shared" si="5"/>
        <v>Update UFMT_FIELD SET F_MAC = '0', F_KEY = '0', F_MANDATORY = '1', DESCRIPTION = 'RefefrenInfo' where FORMAT_ID = '405' AND FIELD_NO = '2';</v>
      </c>
    </row>
    <row r="170" spans="1:11" x14ac:dyDescent="0.35">
      <c r="A170">
        <v>1100</v>
      </c>
      <c r="B170">
        <v>7</v>
      </c>
      <c r="C170">
        <v>0</v>
      </c>
      <c r="D170">
        <v>0</v>
      </c>
      <c r="E170">
        <v>1</v>
      </c>
      <c r="F170" t="s">
        <v>1411</v>
      </c>
      <c r="H170" t="str">
        <f>VLOOKUP(A170,UFMT_FORMAT!$A:$C,3,FALSE)</f>
        <v>Xlink Format - Out 0800</v>
      </c>
      <c r="J170" t="str">
        <f t="shared" si="4"/>
        <v>Insert into UFMT_FIELD (FORMAT_ID, FIELD_NO, F_MAC, F_KEY, F_MANDATORY, DESCRIPTION) Values ('1100', '7', '0', '0', '1', 'Transmission Date and Time');</v>
      </c>
      <c r="K170" t="str">
        <f t="shared" si="5"/>
        <v>Update UFMT_FIELD SET F_MAC = '0', F_KEY = '0', F_MANDATORY = '1', DESCRIPTION = 'Transmission Date and Time' where FORMAT_ID = '1100' AND FIELD_NO = '7';</v>
      </c>
    </row>
    <row r="171" spans="1:11" x14ac:dyDescent="0.35">
      <c r="A171">
        <v>1100</v>
      </c>
      <c r="B171">
        <v>11</v>
      </c>
      <c r="C171">
        <v>0</v>
      </c>
      <c r="D171">
        <v>1</v>
      </c>
      <c r="E171">
        <v>1</v>
      </c>
      <c r="F171" t="s">
        <v>1412</v>
      </c>
      <c r="H171" t="str">
        <f>VLOOKUP(A171,UFMT_FORMAT!$A:$C,3,FALSE)</f>
        <v>Xlink Format - Out 0800</v>
      </c>
      <c r="J171" t="str">
        <f t="shared" si="4"/>
        <v>Insert into UFMT_FIELD (FORMAT_ID, FIELD_NO, F_MAC, F_KEY, F_MANDATORY, DESCRIPTION) Values ('1100', '11', '0', '1', '1', 'System Trace Audit Number');</v>
      </c>
      <c r="K171" t="str">
        <f t="shared" si="5"/>
        <v>Update UFMT_FIELD SET F_MAC = '0', F_KEY = '1', F_MANDATORY = '1', DESCRIPTION = 'System Trace Audit Number' where FORMAT_ID = '1100' AND FIELD_NO = '11';</v>
      </c>
    </row>
    <row r="172" spans="1:11" x14ac:dyDescent="0.35">
      <c r="A172">
        <v>1100</v>
      </c>
      <c r="B172">
        <v>48</v>
      </c>
      <c r="C172">
        <v>0</v>
      </c>
      <c r="D172">
        <v>0</v>
      </c>
      <c r="E172">
        <v>0</v>
      </c>
      <c r="F172" t="s">
        <v>1413</v>
      </c>
      <c r="H172" t="str">
        <f>VLOOKUP(A172,UFMT_FORMAT!$A:$C,3,FALSE)</f>
        <v>Xlink Format - Out 0800</v>
      </c>
      <c r="J172" t="str">
        <f t="shared" si="4"/>
        <v>Insert into UFMT_FIELD (FORMAT_ID, FIELD_NO, F_MAC, F_KEY, F_MANDATORY, DESCRIPTION) Values ('1100', '48', '0', '0', '0', 'Additional Data');</v>
      </c>
      <c r="K172" t="str">
        <f t="shared" si="5"/>
        <v>Update UFMT_FIELD SET F_MAC = '0', F_KEY = '0', F_MANDATORY = '0', DESCRIPTION = 'Additional Data' where FORMAT_ID = '1100' AND FIELD_NO = '48';</v>
      </c>
    </row>
    <row r="173" spans="1:11" x14ac:dyDescent="0.35">
      <c r="A173">
        <v>1100</v>
      </c>
      <c r="B173">
        <v>70</v>
      </c>
      <c r="C173">
        <v>0</v>
      </c>
      <c r="D173">
        <v>1</v>
      </c>
      <c r="E173">
        <v>1</v>
      </c>
      <c r="F173" t="s">
        <v>1414</v>
      </c>
      <c r="H173" t="str">
        <f>VLOOKUP(A173,UFMT_FORMAT!$A:$C,3,FALSE)</f>
        <v>Xlink Format - Out 0800</v>
      </c>
      <c r="J173" t="str">
        <f t="shared" si="4"/>
        <v>Insert into UFMT_FIELD (FORMAT_ID, FIELD_NO, F_MAC, F_KEY, F_MANDATORY, DESCRIPTION) Values ('1100', '70', '0', '1', '1', 'Network Management Information Code');</v>
      </c>
      <c r="K173" t="str">
        <f t="shared" si="5"/>
        <v>Update UFMT_FIELD SET F_MAC = '0', F_KEY = '1', F_MANDATORY = '1', DESCRIPTION = 'Network Management Information Code' where FORMAT_ID = '1100' AND FIELD_NO = '70';</v>
      </c>
    </row>
    <row r="174" spans="1:11" x14ac:dyDescent="0.35">
      <c r="A174">
        <v>1101</v>
      </c>
      <c r="B174">
        <v>7</v>
      </c>
      <c r="C174">
        <v>0</v>
      </c>
      <c r="D174">
        <v>0</v>
      </c>
      <c r="E174">
        <v>1</v>
      </c>
      <c r="F174" t="s">
        <v>1411</v>
      </c>
      <c r="H174" t="str">
        <f>VLOOKUP(A174,UFMT_FORMAT!$A:$C,3,FALSE)</f>
        <v>Xlink Format - In 0810</v>
      </c>
      <c r="J174" t="str">
        <f t="shared" si="4"/>
        <v>Insert into UFMT_FIELD (FORMAT_ID, FIELD_NO, F_MAC, F_KEY, F_MANDATORY, DESCRIPTION) Values ('1101', '7', '0', '0', '1', 'Transmission Date and Time');</v>
      </c>
      <c r="K174" t="str">
        <f t="shared" si="5"/>
        <v>Update UFMT_FIELD SET F_MAC = '0', F_KEY = '0', F_MANDATORY = '1', DESCRIPTION = 'Transmission Date and Time' where FORMAT_ID = '1101' AND FIELD_NO = '7';</v>
      </c>
    </row>
    <row r="175" spans="1:11" x14ac:dyDescent="0.35">
      <c r="A175">
        <v>1101</v>
      </c>
      <c r="B175">
        <v>11</v>
      </c>
      <c r="C175">
        <v>0</v>
      </c>
      <c r="D175">
        <v>1</v>
      </c>
      <c r="E175">
        <v>1</v>
      </c>
      <c r="F175" t="s">
        <v>1412</v>
      </c>
      <c r="H175" t="str">
        <f>VLOOKUP(A175,UFMT_FORMAT!$A:$C,3,FALSE)</f>
        <v>Xlink Format - In 0810</v>
      </c>
      <c r="J175" t="str">
        <f t="shared" si="4"/>
        <v>Insert into UFMT_FIELD (FORMAT_ID, FIELD_NO, F_MAC, F_KEY, F_MANDATORY, DESCRIPTION) Values ('1101', '11', '0', '1', '1', 'System Trace Audit Number');</v>
      </c>
      <c r="K175" t="str">
        <f t="shared" si="5"/>
        <v>Update UFMT_FIELD SET F_MAC = '0', F_KEY = '1', F_MANDATORY = '1', DESCRIPTION = 'System Trace Audit Number' where FORMAT_ID = '1101' AND FIELD_NO = '11';</v>
      </c>
    </row>
    <row r="176" spans="1:11" x14ac:dyDescent="0.35">
      <c r="A176">
        <v>1101</v>
      </c>
      <c r="B176">
        <v>39</v>
      </c>
      <c r="C176">
        <v>0</v>
      </c>
      <c r="D176">
        <v>0</v>
      </c>
      <c r="E176">
        <v>1</v>
      </c>
      <c r="F176" t="s">
        <v>1415</v>
      </c>
      <c r="H176" t="str">
        <f>VLOOKUP(A176,UFMT_FORMAT!$A:$C,3,FALSE)</f>
        <v>Xlink Format - In 0810</v>
      </c>
      <c r="J176" t="str">
        <f t="shared" si="4"/>
        <v>Insert into UFMT_FIELD (FORMAT_ID, FIELD_NO, F_MAC, F_KEY, F_MANDATORY, DESCRIPTION) Values ('1101', '39', '0', '0', '1', 'Response Code');</v>
      </c>
      <c r="K176" t="str">
        <f t="shared" si="5"/>
        <v>Update UFMT_FIELD SET F_MAC = '0', F_KEY = '0', F_MANDATORY = '1', DESCRIPTION = 'Response Code' where FORMAT_ID = '1101' AND FIELD_NO = '39';</v>
      </c>
    </row>
    <row r="177" spans="1:11" x14ac:dyDescent="0.35">
      <c r="A177">
        <v>1101</v>
      </c>
      <c r="B177">
        <v>70</v>
      </c>
      <c r="C177">
        <v>0</v>
      </c>
      <c r="D177">
        <v>1</v>
      </c>
      <c r="E177">
        <v>1</v>
      </c>
      <c r="F177" t="s">
        <v>1414</v>
      </c>
      <c r="H177" t="str">
        <f>VLOOKUP(A177,UFMT_FORMAT!$A:$C,3,FALSE)</f>
        <v>Xlink Format - In 0810</v>
      </c>
      <c r="J177" t="str">
        <f t="shared" si="4"/>
        <v>Insert into UFMT_FIELD (FORMAT_ID, FIELD_NO, F_MAC, F_KEY, F_MANDATORY, DESCRIPTION) Values ('1101', '70', '0', '1', '1', 'Network Management Information Code');</v>
      </c>
      <c r="K177" t="str">
        <f t="shared" si="5"/>
        <v>Update UFMT_FIELD SET F_MAC = '0', F_KEY = '1', F_MANDATORY = '1', DESCRIPTION = 'Network Management Information Code' where FORMAT_ID = '1101' AND FIELD_NO = '70';</v>
      </c>
    </row>
    <row r="178" spans="1:11" x14ac:dyDescent="0.35">
      <c r="A178">
        <v>1102</v>
      </c>
      <c r="B178">
        <v>7</v>
      </c>
      <c r="C178">
        <v>0</v>
      </c>
      <c r="D178">
        <v>0</v>
      </c>
      <c r="E178">
        <v>1</v>
      </c>
      <c r="F178" t="s">
        <v>1411</v>
      </c>
      <c r="H178" t="str">
        <f>VLOOKUP(A178,UFMT_FORMAT!$A:$C,3,FALSE)</f>
        <v>Xlink Format - In 0800</v>
      </c>
      <c r="J178" t="str">
        <f t="shared" si="4"/>
        <v>Insert into UFMT_FIELD (FORMAT_ID, FIELD_NO, F_MAC, F_KEY, F_MANDATORY, DESCRIPTION) Values ('1102', '7', '0', '0', '1', 'Transmission Date and Time');</v>
      </c>
      <c r="K178" t="str">
        <f t="shared" si="5"/>
        <v>Update UFMT_FIELD SET F_MAC = '0', F_KEY = '0', F_MANDATORY = '1', DESCRIPTION = 'Transmission Date and Time' where FORMAT_ID = '1102' AND FIELD_NO = '7';</v>
      </c>
    </row>
    <row r="179" spans="1:11" x14ac:dyDescent="0.35">
      <c r="A179">
        <v>1102</v>
      </c>
      <c r="B179">
        <v>11</v>
      </c>
      <c r="C179">
        <v>0</v>
      </c>
      <c r="D179">
        <v>1</v>
      </c>
      <c r="E179">
        <v>1</v>
      </c>
      <c r="F179" t="s">
        <v>1412</v>
      </c>
      <c r="H179" t="str">
        <f>VLOOKUP(A179,UFMT_FORMAT!$A:$C,3,FALSE)</f>
        <v>Xlink Format - In 0800</v>
      </c>
      <c r="J179" t="str">
        <f t="shared" si="4"/>
        <v>Insert into UFMT_FIELD (FORMAT_ID, FIELD_NO, F_MAC, F_KEY, F_MANDATORY, DESCRIPTION) Values ('1102', '11', '0', '1', '1', 'System Trace Audit Number');</v>
      </c>
      <c r="K179" t="str">
        <f t="shared" si="5"/>
        <v>Update UFMT_FIELD SET F_MAC = '0', F_KEY = '1', F_MANDATORY = '1', DESCRIPTION = 'System Trace Audit Number' where FORMAT_ID = '1102' AND FIELD_NO = '11';</v>
      </c>
    </row>
    <row r="180" spans="1:11" x14ac:dyDescent="0.35">
      <c r="A180">
        <v>1102</v>
      </c>
      <c r="B180">
        <v>48</v>
      </c>
      <c r="C180">
        <v>0</v>
      </c>
      <c r="D180">
        <v>0</v>
      </c>
      <c r="E180">
        <v>0</v>
      </c>
      <c r="F180" t="s">
        <v>1413</v>
      </c>
      <c r="H180" t="str">
        <f>VLOOKUP(A180,UFMT_FORMAT!$A:$C,3,FALSE)</f>
        <v>Xlink Format - In 0800</v>
      </c>
      <c r="J180" t="str">
        <f t="shared" si="4"/>
        <v>Insert into UFMT_FIELD (FORMAT_ID, FIELD_NO, F_MAC, F_KEY, F_MANDATORY, DESCRIPTION) Values ('1102', '48', '0', '0', '0', 'Additional Data');</v>
      </c>
      <c r="K180" t="str">
        <f t="shared" si="5"/>
        <v>Update UFMT_FIELD SET F_MAC = '0', F_KEY = '0', F_MANDATORY = '0', DESCRIPTION = 'Additional Data' where FORMAT_ID = '1102' AND FIELD_NO = '48';</v>
      </c>
    </row>
    <row r="181" spans="1:11" x14ac:dyDescent="0.35">
      <c r="A181">
        <v>1102</v>
      </c>
      <c r="B181">
        <v>62</v>
      </c>
      <c r="C181">
        <v>0</v>
      </c>
      <c r="D181">
        <v>0</v>
      </c>
      <c r="E181">
        <v>0</v>
      </c>
      <c r="F181" t="s">
        <v>1470</v>
      </c>
      <c r="H181" t="str">
        <f>VLOOKUP(A181,UFMT_FORMAT!$A:$C,3,FALSE)</f>
        <v>Xlink Format - In 0800</v>
      </c>
      <c r="J181" t="str">
        <f t="shared" si="4"/>
        <v>Insert into UFMT_FIELD (FORMAT_ID, FIELD_NO, F_MAC, F_KEY, F_MANDATORY, DESCRIPTION) Values ('1102', '62', '0', '0', '0', 'Reserved Private F62');</v>
      </c>
      <c r="K181" t="str">
        <f t="shared" si="5"/>
        <v>Update UFMT_FIELD SET F_MAC = '0', F_KEY = '0', F_MANDATORY = '0', DESCRIPTION = 'Reserved Private F62' where FORMAT_ID = '1102' AND FIELD_NO = '62';</v>
      </c>
    </row>
    <row r="182" spans="1:11" x14ac:dyDescent="0.35">
      <c r="A182">
        <v>1102</v>
      </c>
      <c r="B182">
        <v>70</v>
      </c>
      <c r="C182">
        <v>0</v>
      </c>
      <c r="D182">
        <v>1</v>
      </c>
      <c r="E182">
        <v>1</v>
      </c>
      <c r="F182" t="s">
        <v>1414</v>
      </c>
      <c r="H182" t="str">
        <f>VLOOKUP(A182,UFMT_FORMAT!$A:$C,3,FALSE)</f>
        <v>Xlink Format - In 0800</v>
      </c>
      <c r="J182" t="str">
        <f t="shared" si="4"/>
        <v>Insert into UFMT_FIELD (FORMAT_ID, FIELD_NO, F_MAC, F_KEY, F_MANDATORY, DESCRIPTION) Values ('1102', '70', '0', '1', '1', 'Network Management Information Code');</v>
      </c>
      <c r="K182" t="str">
        <f t="shared" si="5"/>
        <v>Update UFMT_FIELD SET F_MAC = '0', F_KEY = '1', F_MANDATORY = '1', DESCRIPTION = 'Network Management Information Code' where FORMAT_ID = '1102' AND FIELD_NO = '70';</v>
      </c>
    </row>
    <row r="183" spans="1:11" x14ac:dyDescent="0.35">
      <c r="A183">
        <v>1103</v>
      </c>
      <c r="B183">
        <v>7</v>
      </c>
      <c r="C183">
        <v>0</v>
      </c>
      <c r="D183">
        <v>0</v>
      </c>
      <c r="E183">
        <v>1</v>
      </c>
      <c r="F183" t="s">
        <v>1411</v>
      </c>
      <c r="H183" t="str">
        <f>VLOOKUP(A183,UFMT_FORMAT!$A:$C,3,FALSE)</f>
        <v>Xlink Format - Out 0810</v>
      </c>
      <c r="J183" t="str">
        <f t="shared" si="4"/>
        <v>Insert into UFMT_FIELD (FORMAT_ID, FIELD_NO, F_MAC, F_KEY, F_MANDATORY, DESCRIPTION) Values ('1103', '7', '0', '0', '1', 'Transmission Date and Time');</v>
      </c>
      <c r="K183" t="str">
        <f t="shared" si="5"/>
        <v>Update UFMT_FIELD SET F_MAC = '0', F_KEY = '0', F_MANDATORY = '1', DESCRIPTION = 'Transmission Date and Time' where FORMAT_ID = '1103' AND FIELD_NO = '7';</v>
      </c>
    </row>
    <row r="184" spans="1:11" x14ac:dyDescent="0.35">
      <c r="A184">
        <v>1103</v>
      </c>
      <c r="B184">
        <v>11</v>
      </c>
      <c r="C184">
        <v>0</v>
      </c>
      <c r="D184">
        <v>1</v>
      </c>
      <c r="E184">
        <v>1</v>
      </c>
      <c r="F184" t="s">
        <v>1412</v>
      </c>
      <c r="H184" t="str">
        <f>VLOOKUP(A184,UFMT_FORMAT!$A:$C,3,FALSE)</f>
        <v>Xlink Format - Out 0810</v>
      </c>
      <c r="J184" t="str">
        <f t="shared" si="4"/>
        <v>Insert into UFMT_FIELD (FORMAT_ID, FIELD_NO, F_MAC, F_KEY, F_MANDATORY, DESCRIPTION) Values ('1103', '11', '0', '1', '1', 'System Trace Audit Number');</v>
      </c>
      <c r="K184" t="str">
        <f t="shared" si="5"/>
        <v>Update UFMT_FIELD SET F_MAC = '0', F_KEY = '1', F_MANDATORY = '1', DESCRIPTION = 'System Trace Audit Number' where FORMAT_ID = '1103' AND FIELD_NO = '11';</v>
      </c>
    </row>
    <row r="185" spans="1:11" x14ac:dyDescent="0.35">
      <c r="A185">
        <v>1103</v>
      </c>
      <c r="B185">
        <v>39</v>
      </c>
      <c r="C185">
        <v>0</v>
      </c>
      <c r="D185">
        <v>0</v>
      </c>
      <c r="E185">
        <v>1</v>
      </c>
      <c r="F185" t="s">
        <v>1415</v>
      </c>
      <c r="H185" t="str">
        <f>VLOOKUP(A185,UFMT_FORMAT!$A:$C,3,FALSE)</f>
        <v>Xlink Format - Out 0810</v>
      </c>
      <c r="J185" t="str">
        <f t="shared" si="4"/>
        <v>Insert into UFMT_FIELD (FORMAT_ID, FIELD_NO, F_MAC, F_KEY, F_MANDATORY, DESCRIPTION) Values ('1103', '39', '0', '0', '1', 'Response Code');</v>
      </c>
      <c r="K185" t="str">
        <f t="shared" si="5"/>
        <v>Update UFMT_FIELD SET F_MAC = '0', F_KEY = '0', F_MANDATORY = '1', DESCRIPTION = 'Response Code' where FORMAT_ID = '1103' AND FIELD_NO = '39';</v>
      </c>
    </row>
    <row r="186" spans="1:11" x14ac:dyDescent="0.35">
      <c r="A186">
        <v>1103</v>
      </c>
      <c r="B186">
        <v>70</v>
      </c>
      <c r="C186">
        <v>0</v>
      </c>
      <c r="D186">
        <v>1</v>
      </c>
      <c r="E186">
        <v>1</v>
      </c>
      <c r="F186" t="s">
        <v>1414</v>
      </c>
      <c r="H186" t="str">
        <f>VLOOKUP(A186,UFMT_FORMAT!$A:$C,3,FALSE)</f>
        <v>Xlink Format - Out 0810</v>
      </c>
      <c r="J186" t="str">
        <f t="shared" si="4"/>
        <v>Insert into UFMT_FIELD (FORMAT_ID, FIELD_NO, F_MAC, F_KEY, F_MANDATORY, DESCRIPTION) Values ('1103', '70', '0', '1', '1', 'Network Management Information Code');</v>
      </c>
      <c r="K186" t="str">
        <f t="shared" si="5"/>
        <v>Update UFMT_FIELD SET F_MAC = '0', F_KEY = '1', F_MANDATORY = '1', DESCRIPTION = 'Network Management Information Code' where FORMAT_ID = '1103' AND FIELD_NO = '70';</v>
      </c>
    </row>
    <row r="187" spans="1:11" x14ac:dyDescent="0.35">
      <c r="A187">
        <v>1200</v>
      </c>
      <c r="B187">
        <v>2</v>
      </c>
      <c r="C187">
        <v>0</v>
      </c>
      <c r="D187">
        <v>1</v>
      </c>
      <c r="E187">
        <v>1</v>
      </c>
      <c r="F187" t="s">
        <v>1416</v>
      </c>
      <c r="H187" t="str">
        <f>VLOOKUP(A187,UFMT_FORMAT!$A:$C,3,FALSE)</f>
        <v>Xlink Format - Out 0200</v>
      </c>
      <c r="J187" t="str">
        <f t="shared" si="4"/>
        <v>Insert into UFMT_FIELD (FORMAT_ID, FIELD_NO, F_MAC, F_KEY, F_MANDATORY, DESCRIPTION) Values ('1200', '2', '0', '1', '1', 'Primary Account Number (PAN)');</v>
      </c>
      <c r="K187" t="str">
        <f t="shared" si="5"/>
        <v>Update UFMT_FIELD SET F_MAC = '0', F_KEY = '1', F_MANDATORY = '1', DESCRIPTION = 'Primary Account Number (PAN)' where FORMAT_ID = '1200' AND FIELD_NO = '2';</v>
      </c>
    </row>
    <row r="188" spans="1:11" x14ac:dyDescent="0.35">
      <c r="A188">
        <v>1200</v>
      </c>
      <c r="B188">
        <v>3</v>
      </c>
      <c r="C188">
        <v>0</v>
      </c>
      <c r="D188">
        <v>1</v>
      </c>
      <c r="E188">
        <v>1</v>
      </c>
      <c r="F188" t="s">
        <v>1417</v>
      </c>
      <c r="H188" t="str">
        <f>VLOOKUP(A188,UFMT_FORMAT!$A:$C,3,FALSE)</f>
        <v>Xlink Format - Out 0200</v>
      </c>
      <c r="J188" t="str">
        <f t="shared" si="4"/>
        <v>Insert into UFMT_FIELD (FORMAT_ID, FIELD_NO, F_MAC, F_KEY, F_MANDATORY, DESCRIPTION) Values ('1200', '3', '0', '1', '1', 'Processing Code');</v>
      </c>
      <c r="K188" t="str">
        <f t="shared" si="5"/>
        <v>Update UFMT_FIELD SET F_MAC = '0', F_KEY = '1', F_MANDATORY = '1', DESCRIPTION = 'Processing Code' where FORMAT_ID = '1200' AND FIELD_NO = '3';</v>
      </c>
    </row>
    <row r="189" spans="1:11" x14ac:dyDescent="0.35">
      <c r="A189">
        <v>1200</v>
      </c>
      <c r="B189">
        <v>4</v>
      </c>
      <c r="C189">
        <v>0</v>
      </c>
      <c r="D189">
        <v>0</v>
      </c>
      <c r="E189">
        <v>0</v>
      </c>
      <c r="F189" t="s">
        <v>1418</v>
      </c>
      <c r="H189" t="str">
        <f>VLOOKUP(A189,UFMT_FORMAT!$A:$C,3,FALSE)</f>
        <v>Xlink Format - Out 0200</v>
      </c>
      <c r="J189" t="str">
        <f t="shared" si="4"/>
        <v>Insert into UFMT_FIELD (FORMAT_ID, FIELD_NO, F_MAC, F_KEY, F_MANDATORY, DESCRIPTION) Values ('1200', '4', '0', '0', '0', 'Transaction Amount');</v>
      </c>
      <c r="K189" t="str">
        <f t="shared" si="5"/>
        <v>Update UFMT_FIELD SET F_MAC = '0', F_KEY = '0', F_MANDATORY = '0', DESCRIPTION = 'Transaction Amount' where FORMAT_ID = '1200' AND FIELD_NO = '4';</v>
      </c>
    </row>
    <row r="190" spans="1:11" x14ac:dyDescent="0.35">
      <c r="A190">
        <v>1200</v>
      </c>
      <c r="B190">
        <v>7</v>
      </c>
      <c r="C190">
        <v>0</v>
      </c>
      <c r="D190">
        <v>0</v>
      </c>
      <c r="E190">
        <v>1</v>
      </c>
      <c r="F190" t="s">
        <v>1411</v>
      </c>
      <c r="H190" t="str">
        <f>VLOOKUP(A190,UFMT_FORMAT!$A:$C,3,FALSE)</f>
        <v>Xlink Format - Out 0200</v>
      </c>
      <c r="J190" t="str">
        <f t="shared" si="4"/>
        <v>Insert into UFMT_FIELD (FORMAT_ID, FIELD_NO, F_MAC, F_KEY, F_MANDATORY, DESCRIPTION) Values ('1200', '7', '0', '0', '1', 'Transmission Date and Time');</v>
      </c>
      <c r="K190" t="str">
        <f t="shared" si="5"/>
        <v>Update UFMT_FIELD SET F_MAC = '0', F_KEY = '0', F_MANDATORY = '1', DESCRIPTION = 'Transmission Date and Time' where FORMAT_ID = '1200' AND FIELD_NO = '7';</v>
      </c>
    </row>
    <row r="191" spans="1:11" x14ac:dyDescent="0.35">
      <c r="A191">
        <v>1200</v>
      </c>
      <c r="B191">
        <v>11</v>
      </c>
      <c r="C191">
        <v>0</v>
      </c>
      <c r="D191">
        <v>1</v>
      </c>
      <c r="E191">
        <v>1</v>
      </c>
      <c r="F191" t="s">
        <v>1412</v>
      </c>
      <c r="H191" t="str">
        <f>VLOOKUP(A191,UFMT_FORMAT!$A:$C,3,FALSE)</f>
        <v>Xlink Format - Out 0200</v>
      </c>
      <c r="J191" t="str">
        <f t="shared" si="4"/>
        <v>Insert into UFMT_FIELD (FORMAT_ID, FIELD_NO, F_MAC, F_KEY, F_MANDATORY, DESCRIPTION) Values ('1200', '11', '0', '1', '1', 'System Trace Audit Number');</v>
      </c>
      <c r="K191" t="str">
        <f t="shared" si="5"/>
        <v>Update UFMT_FIELD SET F_MAC = '0', F_KEY = '1', F_MANDATORY = '1', DESCRIPTION = 'System Trace Audit Number' where FORMAT_ID = '1200' AND FIELD_NO = '11';</v>
      </c>
    </row>
    <row r="192" spans="1:11" x14ac:dyDescent="0.35">
      <c r="A192">
        <v>1200</v>
      </c>
      <c r="B192">
        <v>12</v>
      </c>
      <c r="C192">
        <v>0</v>
      </c>
      <c r="D192">
        <v>1</v>
      </c>
      <c r="E192">
        <v>1</v>
      </c>
      <c r="F192" t="s">
        <v>1420</v>
      </c>
      <c r="H192" t="str">
        <f>VLOOKUP(A192,UFMT_FORMAT!$A:$C,3,FALSE)</f>
        <v>Xlink Format - Out 0200</v>
      </c>
      <c r="J192" t="str">
        <f t="shared" si="4"/>
        <v>Insert into UFMT_FIELD (FORMAT_ID, FIELD_NO, F_MAC, F_KEY, F_MANDATORY, DESCRIPTION) Values ('1200', '12', '0', '1', '1', 'Transaction Local Time');</v>
      </c>
      <c r="K192" t="str">
        <f t="shared" si="5"/>
        <v>Update UFMT_FIELD SET F_MAC = '0', F_KEY = '1', F_MANDATORY = '1', DESCRIPTION = 'Transaction Local Time' where FORMAT_ID = '1200' AND FIELD_NO = '12';</v>
      </c>
    </row>
    <row r="193" spans="1:11" x14ac:dyDescent="0.35">
      <c r="A193">
        <v>1200</v>
      </c>
      <c r="B193">
        <v>13</v>
      </c>
      <c r="C193">
        <v>0</v>
      </c>
      <c r="D193">
        <v>1</v>
      </c>
      <c r="E193">
        <v>1</v>
      </c>
      <c r="F193" t="s">
        <v>1421</v>
      </c>
      <c r="H193" t="str">
        <f>VLOOKUP(A193,UFMT_FORMAT!$A:$C,3,FALSE)</f>
        <v>Xlink Format - Out 0200</v>
      </c>
      <c r="J193" t="str">
        <f t="shared" si="4"/>
        <v>Insert into UFMT_FIELD (FORMAT_ID, FIELD_NO, F_MAC, F_KEY, F_MANDATORY, DESCRIPTION) Values ('1200', '13', '0', '1', '1', 'Transaction Local Date');</v>
      </c>
      <c r="K193" t="str">
        <f t="shared" si="5"/>
        <v>Update UFMT_FIELD SET F_MAC = '0', F_KEY = '1', F_MANDATORY = '1', DESCRIPTION = 'Transaction Local Date' where FORMAT_ID = '1200' AND FIELD_NO = '13';</v>
      </c>
    </row>
    <row r="194" spans="1:11" x14ac:dyDescent="0.35">
      <c r="A194">
        <v>1200</v>
      </c>
      <c r="B194">
        <v>24</v>
      </c>
      <c r="C194">
        <v>0</v>
      </c>
      <c r="D194">
        <v>0</v>
      </c>
      <c r="E194">
        <v>0</v>
      </c>
      <c r="F194" t="s">
        <v>1471</v>
      </c>
      <c r="H194" t="str">
        <f>VLOOKUP(A194,UFMT_FORMAT!$A:$C,3,FALSE)</f>
        <v>Xlink Format - Out 0200</v>
      </c>
      <c r="J194" t="str">
        <f t="shared" si="4"/>
        <v>Insert into UFMT_FIELD (FORMAT_ID, FIELD_NO, F_MAC, F_KEY, F_MANDATORY, DESCRIPTION) Values ('1200', '24', '0', '0', '0', 'Extended Processing Code');</v>
      </c>
      <c r="K194" t="str">
        <f t="shared" si="5"/>
        <v>Update UFMT_FIELD SET F_MAC = '0', F_KEY = '0', F_MANDATORY = '0', DESCRIPTION = 'Extended Processing Code' where FORMAT_ID = '1200' AND FIELD_NO = '24';</v>
      </c>
    </row>
    <row r="195" spans="1:11" x14ac:dyDescent="0.35">
      <c r="A195">
        <v>1200</v>
      </c>
      <c r="B195">
        <v>32</v>
      </c>
      <c r="C195">
        <v>0</v>
      </c>
      <c r="D195">
        <v>0</v>
      </c>
      <c r="E195">
        <v>0</v>
      </c>
      <c r="F195" t="s">
        <v>1425</v>
      </c>
      <c r="H195" t="str">
        <f>VLOOKUP(A195,UFMT_FORMAT!$A:$C,3,FALSE)</f>
        <v>Xlink Format - Out 0200</v>
      </c>
      <c r="J195" t="str">
        <f t="shared" si="4"/>
        <v>Insert into UFMT_FIELD (FORMAT_ID, FIELD_NO, F_MAC, F_KEY, F_MANDATORY, DESCRIPTION) Values ('1200', '32', '0', '0', '0', 'Acquiring Institution ID');</v>
      </c>
      <c r="K195" t="str">
        <f t="shared" si="5"/>
        <v>Update UFMT_FIELD SET F_MAC = '0', F_KEY = '0', F_MANDATORY = '0', DESCRIPTION = 'Acquiring Institution ID' where FORMAT_ID = '1200' AND FIELD_NO = '32';</v>
      </c>
    </row>
    <row r="196" spans="1:11" x14ac:dyDescent="0.35">
      <c r="A196">
        <v>1200</v>
      </c>
      <c r="B196">
        <v>33</v>
      </c>
      <c r="C196">
        <v>0</v>
      </c>
      <c r="D196">
        <v>0</v>
      </c>
      <c r="E196">
        <v>0</v>
      </c>
      <c r="F196" t="s">
        <v>1426</v>
      </c>
      <c r="H196" t="str">
        <f>VLOOKUP(A196,UFMT_FORMAT!$A:$C,3,FALSE)</f>
        <v>Xlink Format - Out 0200</v>
      </c>
      <c r="J196" t="str">
        <f t="shared" ref="J196:J243" si="6">"Insert into UFMT_FIELD (FORMAT_ID, FIELD_NO, F_MAC, F_KEY, F_MANDATORY, DESCRIPTION) Values ('"&amp;A196&amp;"', '"&amp;B196&amp;"', '"&amp;C196&amp;"', '"&amp;D196&amp;"', '"&amp;E196&amp;"', '"&amp;F196&amp;"');"</f>
        <v>Insert into UFMT_FIELD (FORMAT_ID, FIELD_NO, F_MAC, F_KEY, F_MANDATORY, DESCRIPTION) Values ('1200', '33', '0', '0', '0', 'Forwarding Institution ID');</v>
      </c>
      <c r="K196" t="str">
        <f t="shared" ref="K196:K243" si="7">"Update UFMT_FIELD SET F_MAC = '"&amp;C196&amp;"', F_KEY = '"&amp;D196&amp;"', F_MANDATORY = '"&amp;E196&amp;"', DESCRIPTION = '"&amp;F196&amp;"' where FORMAT_ID = '"&amp;A196&amp;"' AND FIELD_NO = '"&amp;B196&amp;"';"</f>
        <v>Update UFMT_FIELD SET F_MAC = '0', F_KEY = '0', F_MANDATORY = '0', DESCRIPTION = 'Forwarding Institution ID' where FORMAT_ID = '1200' AND FIELD_NO = '33';</v>
      </c>
    </row>
    <row r="197" spans="1:11" x14ac:dyDescent="0.35">
      <c r="A197">
        <v>1200</v>
      </c>
      <c r="B197">
        <v>37</v>
      </c>
      <c r="C197">
        <v>0</v>
      </c>
      <c r="D197">
        <v>0</v>
      </c>
      <c r="E197">
        <v>0</v>
      </c>
      <c r="F197" t="s">
        <v>1427</v>
      </c>
      <c r="H197" t="str">
        <f>VLOOKUP(A197,UFMT_FORMAT!$A:$C,3,FALSE)</f>
        <v>Xlink Format - Out 0200</v>
      </c>
      <c r="J197" t="str">
        <f t="shared" si="6"/>
        <v>Insert into UFMT_FIELD (FORMAT_ID, FIELD_NO, F_MAC, F_KEY, F_MANDATORY, DESCRIPTION) Values ('1200', '37', '0', '0', '0', 'Retrieval Reference Number');</v>
      </c>
      <c r="K197" t="str">
        <f t="shared" si="7"/>
        <v>Update UFMT_FIELD SET F_MAC = '0', F_KEY = '0', F_MANDATORY = '0', DESCRIPTION = 'Retrieval Reference Number' where FORMAT_ID = '1200' AND FIELD_NO = '37';</v>
      </c>
    </row>
    <row r="198" spans="1:11" x14ac:dyDescent="0.35">
      <c r="A198">
        <v>1200</v>
      </c>
      <c r="B198">
        <v>41</v>
      </c>
      <c r="C198">
        <v>0</v>
      </c>
      <c r="D198">
        <v>0</v>
      </c>
      <c r="E198">
        <v>1</v>
      </c>
      <c r="F198" t="s">
        <v>1429</v>
      </c>
      <c r="H198" t="str">
        <f>VLOOKUP(A198,UFMT_FORMAT!$A:$C,3,FALSE)</f>
        <v>Xlink Format - Out 0200</v>
      </c>
      <c r="J198" t="str">
        <f t="shared" si="6"/>
        <v>Insert into UFMT_FIELD (FORMAT_ID, FIELD_NO, F_MAC, F_KEY, F_MANDATORY, DESCRIPTION) Values ('1200', '41', '0', '0', '1', 'Card Acceptor Terminal ID');</v>
      </c>
      <c r="K198" t="str">
        <f t="shared" si="7"/>
        <v>Update UFMT_FIELD SET F_MAC = '0', F_KEY = '0', F_MANDATORY = '1', DESCRIPTION = 'Card Acceptor Terminal ID' where FORMAT_ID = '1200' AND FIELD_NO = '41';</v>
      </c>
    </row>
    <row r="199" spans="1:11" x14ac:dyDescent="0.35">
      <c r="A199">
        <v>1200</v>
      </c>
      <c r="B199">
        <v>42</v>
      </c>
      <c r="C199">
        <v>0</v>
      </c>
      <c r="D199">
        <v>0</v>
      </c>
      <c r="E199">
        <v>0</v>
      </c>
      <c r="F199" t="s">
        <v>1430</v>
      </c>
      <c r="H199" t="str">
        <f>VLOOKUP(A199,UFMT_FORMAT!$A:$C,3,FALSE)</f>
        <v>Xlink Format - Out 0200</v>
      </c>
      <c r="J199" t="str">
        <f t="shared" si="6"/>
        <v>Insert into UFMT_FIELD (FORMAT_ID, FIELD_NO, F_MAC, F_KEY, F_MANDATORY, DESCRIPTION) Values ('1200', '42', '0', '0', '0', 'Card Acceptor Merchant ID');</v>
      </c>
      <c r="K199" t="str">
        <f t="shared" si="7"/>
        <v>Update UFMT_FIELD SET F_MAC = '0', F_KEY = '0', F_MANDATORY = '0', DESCRIPTION = 'Card Acceptor Merchant ID' where FORMAT_ID = '1200' AND FIELD_NO = '42';</v>
      </c>
    </row>
    <row r="200" spans="1:11" x14ac:dyDescent="0.35">
      <c r="A200">
        <v>1200</v>
      </c>
      <c r="B200">
        <v>48</v>
      </c>
      <c r="C200">
        <v>0</v>
      </c>
      <c r="D200">
        <v>0</v>
      </c>
      <c r="E200">
        <v>0</v>
      </c>
      <c r="F200" t="s">
        <v>1413</v>
      </c>
      <c r="H200" t="str">
        <f>VLOOKUP(A200,UFMT_FORMAT!$A:$C,3,FALSE)</f>
        <v>Xlink Format - Out 0200</v>
      </c>
      <c r="J200" t="str">
        <f t="shared" si="6"/>
        <v>Insert into UFMT_FIELD (FORMAT_ID, FIELD_NO, F_MAC, F_KEY, F_MANDATORY, DESCRIPTION) Values ('1200', '48', '0', '0', '0', 'Additional Data');</v>
      </c>
      <c r="K200" t="str">
        <f t="shared" si="7"/>
        <v>Update UFMT_FIELD SET F_MAC = '0', F_KEY = '0', F_MANDATORY = '0', DESCRIPTION = 'Additional Data' where FORMAT_ID = '1200' AND FIELD_NO = '48';</v>
      </c>
    </row>
    <row r="201" spans="1:11" x14ac:dyDescent="0.35">
      <c r="A201">
        <v>1200</v>
      </c>
      <c r="B201">
        <v>49</v>
      </c>
      <c r="C201">
        <v>0</v>
      </c>
      <c r="D201">
        <v>0</v>
      </c>
      <c r="E201">
        <v>0</v>
      </c>
      <c r="F201" t="s">
        <v>1432</v>
      </c>
      <c r="H201" t="str">
        <f>VLOOKUP(A201,UFMT_FORMAT!$A:$C,3,FALSE)</f>
        <v>Xlink Format - Out 0200</v>
      </c>
      <c r="J201" t="str">
        <f t="shared" si="6"/>
        <v>Insert into UFMT_FIELD (FORMAT_ID, FIELD_NO, F_MAC, F_KEY, F_MANDATORY, DESCRIPTION) Values ('1200', '49', '0', '0', '0', 'Currency Code');</v>
      </c>
      <c r="K201" t="str">
        <f t="shared" si="7"/>
        <v>Update UFMT_FIELD SET F_MAC = '0', F_KEY = '0', F_MANDATORY = '0', DESCRIPTION = 'Currency Code' where FORMAT_ID = '1200' AND FIELD_NO = '49';</v>
      </c>
    </row>
    <row r="202" spans="1:11" x14ac:dyDescent="0.35">
      <c r="A202">
        <v>1200</v>
      </c>
      <c r="B202">
        <v>52</v>
      </c>
      <c r="C202">
        <v>0</v>
      </c>
      <c r="D202">
        <v>0</v>
      </c>
      <c r="E202">
        <v>0</v>
      </c>
      <c r="F202" t="s">
        <v>1433</v>
      </c>
      <c r="H202" t="str">
        <f>VLOOKUP(A202,UFMT_FORMAT!$A:$C,3,FALSE)</f>
        <v>Xlink Format - Out 0200</v>
      </c>
      <c r="J202" t="str">
        <f t="shared" si="6"/>
        <v>Insert into UFMT_FIELD (FORMAT_ID, FIELD_NO, F_MAC, F_KEY, F_MANDATORY, DESCRIPTION) Values ('1200', '52', '0', '0', '0', 'Encrypted PIN Block');</v>
      </c>
      <c r="K202" t="str">
        <f t="shared" si="7"/>
        <v>Update UFMT_FIELD SET F_MAC = '0', F_KEY = '0', F_MANDATORY = '0', DESCRIPTION = 'Encrypted PIN Block' where FORMAT_ID = '1200' AND FIELD_NO = '52';</v>
      </c>
    </row>
    <row r="203" spans="1:11" x14ac:dyDescent="0.35">
      <c r="A203">
        <v>1200</v>
      </c>
      <c r="B203">
        <v>102</v>
      </c>
      <c r="C203">
        <v>0</v>
      </c>
      <c r="D203">
        <v>0</v>
      </c>
      <c r="E203">
        <v>0</v>
      </c>
      <c r="F203" t="s">
        <v>1435</v>
      </c>
      <c r="H203" t="str">
        <f>VLOOKUP(A203,UFMT_FORMAT!$A:$C,3,FALSE)</f>
        <v>Xlink Format - Out 0200</v>
      </c>
      <c r="J203" t="str">
        <f t="shared" si="6"/>
        <v>Insert into UFMT_FIELD (FORMAT_ID, FIELD_NO, F_MAC, F_KEY, F_MANDATORY, DESCRIPTION) Values ('1200', '102', '0', '0', '0', 'Source Account ');</v>
      </c>
      <c r="K203" t="str">
        <f t="shared" si="7"/>
        <v>Update UFMT_FIELD SET F_MAC = '0', F_KEY = '0', F_MANDATORY = '0', DESCRIPTION = 'Source Account ' where FORMAT_ID = '1200' AND FIELD_NO = '102';</v>
      </c>
    </row>
    <row r="204" spans="1:11" x14ac:dyDescent="0.35">
      <c r="A204">
        <v>1201</v>
      </c>
      <c r="B204">
        <v>2</v>
      </c>
      <c r="C204">
        <v>0</v>
      </c>
      <c r="D204">
        <v>1</v>
      </c>
      <c r="E204">
        <v>1</v>
      </c>
      <c r="F204" t="s">
        <v>1416</v>
      </c>
      <c r="H204" t="str">
        <f>VLOOKUP(A204,UFMT_FORMAT!$A:$C,3,FALSE)</f>
        <v>Xlink Format - In 0210</v>
      </c>
      <c r="J204" t="str">
        <f t="shared" si="6"/>
        <v>Insert into UFMT_FIELD (FORMAT_ID, FIELD_NO, F_MAC, F_KEY, F_MANDATORY, DESCRIPTION) Values ('1201', '2', '0', '1', '1', 'Primary Account Number (PAN)');</v>
      </c>
      <c r="K204" t="str">
        <f t="shared" si="7"/>
        <v>Update UFMT_FIELD SET F_MAC = '0', F_KEY = '1', F_MANDATORY = '1', DESCRIPTION = 'Primary Account Number (PAN)' where FORMAT_ID = '1201' AND FIELD_NO = '2';</v>
      </c>
    </row>
    <row r="205" spans="1:11" x14ac:dyDescent="0.35">
      <c r="A205">
        <v>1201</v>
      </c>
      <c r="B205">
        <v>3</v>
      </c>
      <c r="C205">
        <v>0</v>
      </c>
      <c r="D205">
        <v>1</v>
      </c>
      <c r="E205">
        <v>1</v>
      </c>
      <c r="F205" t="s">
        <v>1417</v>
      </c>
      <c r="H205" t="str">
        <f>VLOOKUP(A205,UFMT_FORMAT!$A:$C,3,FALSE)</f>
        <v>Xlink Format - In 0210</v>
      </c>
      <c r="J205" t="str">
        <f t="shared" si="6"/>
        <v>Insert into UFMT_FIELD (FORMAT_ID, FIELD_NO, F_MAC, F_KEY, F_MANDATORY, DESCRIPTION) Values ('1201', '3', '0', '1', '1', 'Processing Code');</v>
      </c>
      <c r="K205" t="str">
        <f t="shared" si="7"/>
        <v>Update UFMT_FIELD SET F_MAC = '0', F_KEY = '1', F_MANDATORY = '1', DESCRIPTION = 'Processing Code' where FORMAT_ID = '1201' AND FIELD_NO = '3';</v>
      </c>
    </row>
    <row r="206" spans="1:11" x14ac:dyDescent="0.35">
      <c r="A206">
        <v>1201</v>
      </c>
      <c r="B206">
        <v>4</v>
      </c>
      <c r="C206">
        <v>0</v>
      </c>
      <c r="D206">
        <v>0</v>
      </c>
      <c r="E206">
        <v>0</v>
      </c>
      <c r="F206" t="s">
        <v>1418</v>
      </c>
      <c r="H206" t="str">
        <f>VLOOKUP(A206,UFMT_FORMAT!$A:$C,3,FALSE)</f>
        <v>Xlink Format - In 0210</v>
      </c>
      <c r="J206" t="str">
        <f t="shared" si="6"/>
        <v>Insert into UFMT_FIELD (FORMAT_ID, FIELD_NO, F_MAC, F_KEY, F_MANDATORY, DESCRIPTION) Values ('1201', '4', '0', '0', '0', 'Transaction Amount');</v>
      </c>
      <c r="K206" t="str">
        <f t="shared" si="7"/>
        <v>Update UFMT_FIELD SET F_MAC = '0', F_KEY = '0', F_MANDATORY = '0', DESCRIPTION = 'Transaction Amount' where FORMAT_ID = '1201' AND FIELD_NO = '4';</v>
      </c>
    </row>
    <row r="207" spans="1:11" x14ac:dyDescent="0.35">
      <c r="A207">
        <v>1201</v>
      </c>
      <c r="B207">
        <v>7</v>
      </c>
      <c r="C207">
        <v>0</v>
      </c>
      <c r="D207">
        <v>0</v>
      </c>
      <c r="E207">
        <v>1</v>
      </c>
      <c r="F207" t="s">
        <v>1411</v>
      </c>
      <c r="H207" t="str">
        <f>VLOOKUP(A207,UFMT_FORMAT!$A:$C,3,FALSE)</f>
        <v>Xlink Format - In 0210</v>
      </c>
      <c r="J207" t="str">
        <f t="shared" si="6"/>
        <v>Insert into UFMT_FIELD (FORMAT_ID, FIELD_NO, F_MAC, F_KEY, F_MANDATORY, DESCRIPTION) Values ('1201', '7', '0', '0', '1', 'Transmission Date and Time');</v>
      </c>
      <c r="K207" t="str">
        <f t="shared" si="7"/>
        <v>Update UFMT_FIELD SET F_MAC = '0', F_KEY = '0', F_MANDATORY = '1', DESCRIPTION = 'Transmission Date and Time' where FORMAT_ID = '1201' AND FIELD_NO = '7';</v>
      </c>
    </row>
    <row r="208" spans="1:11" x14ac:dyDescent="0.35">
      <c r="A208">
        <v>1201</v>
      </c>
      <c r="B208">
        <v>11</v>
      </c>
      <c r="C208">
        <v>0</v>
      </c>
      <c r="D208">
        <v>1</v>
      </c>
      <c r="E208">
        <v>1</v>
      </c>
      <c r="F208" t="s">
        <v>1412</v>
      </c>
      <c r="H208" t="str">
        <f>VLOOKUP(A208,UFMT_FORMAT!$A:$C,3,FALSE)</f>
        <v>Xlink Format - In 0210</v>
      </c>
      <c r="J208" t="str">
        <f t="shared" si="6"/>
        <v>Insert into UFMT_FIELD (FORMAT_ID, FIELD_NO, F_MAC, F_KEY, F_MANDATORY, DESCRIPTION) Values ('1201', '11', '0', '1', '1', 'System Trace Audit Number');</v>
      </c>
      <c r="K208" t="str">
        <f t="shared" si="7"/>
        <v>Update UFMT_FIELD SET F_MAC = '0', F_KEY = '1', F_MANDATORY = '1', DESCRIPTION = 'System Trace Audit Number' where FORMAT_ID = '1201' AND FIELD_NO = '11';</v>
      </c>
    </row>
    <row r="209" spans="1:11" x14ac:dyDescent="0.35">
      <c r="A209">
        <v>1201</v>
      </c>
      <c r="B209">
        <v>12</v>
      </c>
      <c r="C209">
        <v>0</v>
      </c>
      <c r="D209">
        <v>1</v>
      </c>
      <c r="E209">
        <v>1</v>
      </c>
      <c r="F209" t="s">
        <v>1420</v>
      </c>
      <c r="H209" t="str">
        <f>VLOOKUP(A209,UFMT_FORMAT!$A:$C,3,FALSE)</f>
        <v>Xlink Format - In 0210</v>
      </c>
      <c r="J209" t="str">
        <f t="shared" si="6"/>
        <v>Insert into UFMT_FIELD (FORMAT_ID, FIELD_NO, F_MAC, F_KEY, F_MANDATORY, DESCRIPTION) Values ('1201', '12', '0', '1', '1', 'Transaction Local Time');</v>
      </c>
      <c r="K209" t="str">
        <f t="shared" si="7"/>
        <v>Update UFMT_FIELD SET F_MAC = '0', F_KEY = '1', F_MANDATORY = '1', DESCRIPTION = 'Transaction Local Time' where FORMAT_ID = '1201' AND FIELD_NO = '12';</v>
      </c>
    </row>
    <row r="210" spans="1:11" x14ac:dyDescent="0.35">
      <c r="A210">
        <v>1201</v>
      </c>
      <c r="B210">
        <v>13</v>
      </c>
      <c r="C210">
        <v>0</v>
      </c>
      <c r="D210">
        <v>1</v>
      </c>
      <c r="E210">
        <v>1</v>
      </c>
      <c r="F210" t="s">
        <v>1421</v>
      </c>
      <c r="H210" t="str">
        <f>VLOOKUP(A210,UFMT_FORMAT!$A:$C,3,FALSE)</f>
        <v>Xlink Format - In 0210</v>
      </c>
      <c r="J210" t="str">
        <f t="shared" si="6"/>
        <v>Insert into UFMT_FIELD (FORMAT_ID, FIELD_NO, F_MAC, F_KEY, F_MANDATORY, DESCRIPTION) Values ('1201', '13', '0', '1', '1', 'Transaction Local Date');</v>
      </c>
      <c r="K210" t="str">
        <f t="shared" si="7"/>
        <v>Update UFMT_FIELD SET F_MAC = '0', F_KEY = '1', F_MANDATORY = '1', DESCRIPTION = 'Transaction Local Date' where FORMAT_ID = '1201' AND FIELD_NO = '13';</v>
      </c>
    </row>
    <row r="211" spans="1:11" x14ac:dyDescent="0.35">
      <c r="A211">
        <v>1201</v>
      </c>
      <c r="B211">
        <v>24</v>
      </c>
      <c r="C211">
        <v>0</v>
      </c>
      <c r="D211">
        <v>0</v>
      </c>
      <c r="E211">
        <v>0</v>
      </c>
      <c r="F211" t="s">
        <v>1471</v>
      </c>
      <c r="H211" t="str">
        <f>VLOOKUP(A211,UFMT_FORMAT!$A:$C,3,FALSE)</f>
        <v>Xlink Format - In 0210</v>
      </c>
      <c r="J211" t="str">
        <f t="shared" si="6"/>
        <v>Insert into UFMT_FIELD (FORMAT_ID, FIELD_NO, F_MAC, F_KEY, F_MANDATORY, DESCRIPTION) Values ('1201', '24', '0', '0', '0', 'Extended Processing Code');</v>
      </c>
      <c r="K211" t="str">
        <f t="shared" si="7"/>
        <v>Update UFMT_FIELD SET F_MAC = '0', F_KEY = '0', F_MANDATORY = '0', DESCRIPTION = 'Extended Processing Code' where FORMAT_ID = '1201' AND FIELD_NO = '24';</v>
      </c>
    </row>
    <row r="212" spans="1:11" x14ac:dyDescent="0.35">
      <c r="A212">
        <v>1201</v>
      </c>
      <c r="B212">
        <v>32</v>
      </c>
      <c r="C212">
        <v>0</v>
      </c>
      <c r="D212">
        <v>0</v>
      </c>
      <c r="E212">
        <v>0</v>
      </c>
      <c r="F212" t="s">
        <v>1425</v>
      </c>
      <c r="H212" t="str">
        <f>VLOOKUP(A212,UFMT_FORMAT!$A:$C,3,FALSE)</f>
        <v>Xlink Format - In 0210</v>
      </c>
      <c r="J212" t="str">
        <f t="shared" si="6"/>
        <v>Insert into UFMT_FIELD (FORMAT_ID, FIELD_NO, F_MAC, F_KEY, F_MANDATORY, DESCRIPTION) Values ('1201', '32', '0', '0', '0', 'Acquiring Institution ID');</v>
      </c>
      <c r="K212" t="str">
        <f t="shared" si="7"/>
        <v>Update UFMT_FIELD SET F_MAC = '0', F_KEY = '0', F_MANDATORY = '0', DESCRIPTION = 'Acquiring Institution ID' where FORMAT_ID = '1201' AND FIELD_NO = '32';</v>
      </c>
    </row>
    <row r="213" spans="1:11" x14ac:dyDescent="0.35">
      <c r="A213">
        <v>1201</v>
      </c>
      <c r="B213">
        <v>33</v>
      </c>
      <c r="C213">
        <v>0</v>
      </c>
      <c r="D213">
        <v>0</v>
      </c>
      <c r="E213">
        <v>0</v>
      </c>
      <c r="F213" t="s">
        <v>1426</v>
      </c>
      <c r="H213" t="str">
        <f>VLOOKUP(A213,UFMT_FORMAT!$A:$C,3,FALSE)</f>
        <v>Xlink Format - In 0210</v>
      </c>
      <c r="J213" t="str">
        <f t="shared" si="6"/>
        <v>Insert into UFMT_FIELD (FORMAT_ID, FIELD_NO, F_MAC, F_KEY, F_MANDATORY, DESCRIPTION) Values ('1201', '33', '0', '0', '0', 'Forwarding Institution ID');</v>
      </c>
      <c r="K213" t="str">
        <f t="shared" si="7"/>
        <v>Update UFMT_FIELD SET F_MAC = '0', F_KEY = '0', F_MANDATORY = '0', DESCRIPTION = 'Forwarding Institution ID' where FORMAT_ID = '1201' AND FIELD_NO = '33';</v>
      </c>
    </row>
    <row r="214" spans="1:11" x14ac:dyDescent="0.35">
      <c r="A214">
        <v>1201</v>
      </c>
      <c r="B214">
        <v>37</v>
      </c>
      <c r="C214">
        <v>0</v>
      </c>
      <c r="D214">
        <v>0</v>
      </c>
      <c r="E214">
        <v>0</v>
      </c>
      <c r="F214" t="s">
        <v>1427</v>
      </c>
      <c r="H214" t="str">
        <f>VLOOKUP(A214,UFMT_FORMAT!$A:$C,3,FALSE)</f>
        <v>Xlink Format - In 0210</v>
      </c>
      <c r="J214" t="str">
        <f t="shared" si="6"/>
        <v>Insert into UFMT_FIELD (FORMAT_ID, FIELD_NO, F_MAC, F_KEY, F_MANDATORY, DESCRIPTION) Values ('1201', '37', '0', '0', '0', 'Retrieval Reference Number');</v>
      </c>
      <c r="K214" t="str">
        <f t="shared" si="7"/>
        <v>Update UFMT_FIELD SET F_MAC = '0', F_KEY = '0', F_MANDATORY = '0', DESCRIPTION = 'Retrieval Reference Number' where FORMAT_ID = '1201' AND FIELD_NO = '37';</v>
      </c>
    </row>
    <row r="215" spans="1:11" x14ac:dyDescent="0.35">
      <c r="A215">
        <v>1201</v>
      </c>
      <c r="B215">
        <v>39</v>
      </c>
      <c r="C215">
        <v>0</v>
      </c>
      <c r="D215">
        <v>0</v>
      </c>
      <c r="E215">
        <v>1</v>
      </c>
      <c r="F215" t="s">
        <v>1415</v>
      </c>
      <c r="H215" t="str">
        <f>VLOOKUP(A215,UFMT_FORMAT!$A:$C,3,FALSE)</f>
        <v>Xlink Format - In 0210</v>
      </c>
      <c r="J215" t="str">
        <f t="shared" si="6"/>
        <v>Insert into UFMT_FIELD (FORMAT_ID, FIELD_NO, F_MAC, F_KEY, F_MANDATORY, DESCRIPTION) Values ('1201', '39', '0', '0', '1', 'Response Code');</v>
      </c>
      <c r="K215" t="str">
        <f t="shared" si="7"/>
        <v>Update UFMT_FIELD SET F_MAC = '0', F_KEY = '0', F_MANDATORY = '1', DESCRIPTION = 'Response Code' where FORMAT_ID = '1201' AND FIELD_NO = '39';</v>
      </c>
    </row>
    <row r="216" spans="1:11" x14ac:dyDescent="0.35">
      <c r="A216">
        <v>1201</v>
      </c>
      <c r="B216">
        <v>41</v>
      </c>
      <c r="C216">
        <v>0</v>
      </c>
      <c r="D216">
        <v>0</v>
      </c>
      <c r="E216">
        <v>0</v>
      </c>
      <c r="F216" t="s">
        <v>1429</v>
      </c>
      <c r="H216" t="str">
        <f>VLOOKUP(A216,UFMT_FORMAT!$A:$C,3,FALSE)</f>
        <v>Xlink Format - In 0210</v>
      </c>
      <c r="J216" t="str">
        <f t="shared" si="6"/>
        <v>Insert into UFMT_FIELD (FORMAT_ID, FIELD_NO, F_MAC, F_KEY, F_MANDATORY, DESCRIPTION) Values ('1201', '41', '0', '0', '0', 'Card Acceptor Terminal ID');</v>
      </c>
      <c r="K216" t="str">
        <f t="shared" si="7"/>
        <v>Update UFMT_FIELD SET F_MAC = '0', F_KEY = '0', F_MANDATORY = '0', DESCRIPTION = 'Card Acceptor Terminal ID' where FORMAT_ID = '1201' AND FIELD_NO = '41';</v>
      </c>
    </row>
    <row r="217" spans="1:11" x14ac:dyDescent="0.35">
      <c r="A217">
        <v>1201</v>
      </c>
      <c r="B217">
        <v>42</v>
      </c>
      <c r="C217">
        <v>0</v>
      </c>
      <c r="D217">
        <v>0</v>
      </c>
      <c r="E217">
        <v>0</v>
      </c>
      <c r="F217" t="s">
        <v>1430</v>
      </c>
      <c r="H217" t="str">
        <f>VLOOKUP(A217,UFMT_FORMAT!$A:$C,3,FALSE)</f>
        <v>Xlink Format - In 0210</v>
      </c>
      <c r="J217" t="str">
        <f t="shared" si="6"/>
        <v>Insert into UFMT_FIELD (FORMAT_ID, FIELD_NO, F_MAC, F_KEY, F_MANDATORY, DESCRIPTION) Values ('1201', '42', '0', '0', '0', 'Card Acceptor Merchant ID');</v>
      </c>
      <c r="K217" t="str">
        <f t="shared" si="7"/>
        <v>Update UFMT_FIELD SET F_MAC = '0', F_KEY = '0', F_MANDATORY = '0', DESCRIPTION = 'Card Acceptor Merchant ID' where FORMAT_ID = '1201' AND FIELD_NO = '42';</v>
      </c>
    </row>
    <row r="218" spans="1:11" x14ac:dyDescent="0.35">
      <c r="A218">
        <v>1201</v>
      </c>
      <c r="B218">
        <v>48</v>
      </c>
      <c r="C218">
        <v>0</v>
      </c>
      <c r="D218">
        <v>0</v>
      </c>
      <c r="E218">
        <v>0</v>
      </c>
      <c r="F218" t="s">
        <v>1413</v>
      </c>
      <c r="H218" t="str">
        <f>VLOOKUP(A218,UFMT_FORMAT!$A:$C,3,FALSE)</f>
        <v>Xlink Format - In 0210</v>
      </c>
      <c r="J218" t="str">
        <f t="shared" si="6"/>
        <v>Insert into UFMT_FIELD (FORMAT_ID, FIELD_NO, F_MAC, F_KEY, F_MANDATORY, DESCRIPTION) Values ('1201', '48', '0', '0', '0', 'Additional Data');</v>
      </c>
      <c r="K218" t="str">
        <f t="shared" si="7"/>
        <v>Update UFMT_FIELD SET F_MAC = '0', F_KEY = '0', F_MANDATORY = '0', DESCRIPTION = 'Additional Data' where FORMAT_ID = '1201' AND FIELD_NO = '48';</v>
      </c>
    </row>
    <row r="219" spans="1:11" x14ac:dyDescent="0.35">
      <c r="A219">
        <v>1201</v>
      </c>
      <c r="B219">
        <v>49</v>
      </c>
      <c r="C219">
        <v>0</v>
      </c>
      <c r="D219">
        <v>0</v>
      </c>
      <c r="E219">
        <v>0</v>
      </c>
      <c r="F219" t="s">
        <v>1432</v>
      </c>
      <c r="H219" t="str">
        <f>VLOOKUP(A219,UFMT_FORMAT!$A:$C,3,FALSE)</f>
        <v>Xlink Format - In 0210</v>
      </c>
      <c r="J219" t="str">
        <f t="shared" si="6"/>
        <v>Insert into UFMT_FIELD (FORMAT_ID, FIELD_NO, F_MAC, F_KEY, F_MANDATORY, DESCRIPTION) Values ('1201', '49', '0', '0', '0', 'Currency Code');</v>
      </c>
      <c r="K219" t="str">
        <f t="shared" si="7"/>
        <v>Update UFMT_FIELD SET F_MAC = '0', F_KEY = '0', F_MANDATORY = '0', DESCRIPTION = 'Currency Code' where FORMAT_ID = '1201' AND FIELD_NO = '49';</v>
      </c>
    </row>
    <row r="220" spans="1:11" x14ac:dyDescent="0.35">
      <c r="A220">
        <v>1201</v>
      </c>
      <c r="B220">
        <v>52</v>
      </c>
      <c r="C220">
        <v>0</v>
      </c>
      <c r="D220">
        <v>0</v>
      </c>
      <c r="E220">
        <v>0</v>
      </c>
      <c r="F220" t="s">
        <v>1433</v>
      </c>
      <c r="H220" t="str">
        <f>VLOOKUP(A220,UFMT_FORMAT!$A:$C,3,FALSE)</f>
        <v>Xlink Format - In 0210</v>
      </c>
      <c r="J220" t="str">
        <f t="shared" si="6"/>
        <v>Insert into UFMT_FIELD (FORMAT_ID, FIELD_NO, F_MAC, F_KEY, F_MANDATORY, DESCRIPTION) Values ('1201', '52', '0', '0', '0', 'Encrypted PIN Block');</v>
      </c>
      <c r="K220" t="str">
        <f t="shared" si="7"/>
        <v>Update UFMT_FIELD SET F_MAC = '0', F_KEY = '0', F_MANDATORY = '0', DESCRIPTION = 'Encrypted PIN Block' where FORMAT_ID = '1201' AND FIELD_NO = '52';</v>
      </c>
    </row>
    <row r="221" spans="1:11" x14ac:dyDescent="0.35">
      <c r="A221">
        <v>1201</v>
      </c>
      <c r="B221">
        <v>102</v>
      </c>
      <c r="C221">
        <v>0</v>
      </c>
      <c r="D221">
        <v>0</v>
      </c>
      <c r="E221">
        <v>0</v>
      </c>
      <c r="F221" t="s">
        <v>1435</v>
      </c>
      <c r="H221" t="str">
        <f>VLOOKUP(A221,UFMT_FORMAT!$A:$C,3,FALSE)</f>
        <v>Xlink Format - In 0210</v>
      </c>
      <c r="J221" t="str">
        <f t="shared" si="6"/>
        <v>Insert into UFMT_FIELD (FORMAT_ID, FIELD_NO, F_MAC, F_KEY, F_MANDATORY, DESCRIPTION) Values ('1201', '102', '0', '0', '0', 'Source Account ');</v>
      </c>
      <c r="K221" t="str">
        <f t="shared" si="7"/>
        <v>Update UFMT_FIELD SET F_MAC = '0', F_KEY = '0', F_MANDATORY = '0', DESCRIPTION = 'Source Account ' where FORMAT_ID = '1201' AND FIELD_NO = '102';</v>
      </c>
    </row>
    <row r="222" spans="1:11" x14ac:dyDescent="0.35">
      <c r="A222">
        <v>1300</v>
      </c>
      <c r="B222">
        <v>2</v>
      </c>
      <c r="C222">
        <v>0</v>
      </c>
      <c r="D222">
        <v>1</v>
      </c>
      <c r="E222">
        <v>1</v>
      </c>
      <c r="F222" t="s">
        <v>1416</v>
      </c>
      <c r="H222" t="str">
        <f>VLOOKUP(A222,UFMT_FORMAT!$A:$C,3,FALSE)</f>
        <v>Xlink Format - Out 0600</v>
      </c>
      <c r="J222" t="str">
        <f t="shared" si="6"/>
        <v>Insert into UFMT_FIELD (FORMAT_ID, FIELD_NO, F_MAC, F_KEY, F_MANDATORY, DESCRIPTION) Values ('1300', '2', '0', '1', '1', 'Primary Account Number (PAN)');</v>
      </c>
      <c r="K222" t="str">
        <f t="shared" si="7"/>
        <v>Update UFMT_FIELD SET F_MAC = '0', F_KEY = '1', F_MANDATORY = '1', DESCRIPTION = 'Primary Account Number (PAN)' where FORMAT_ID = '1300' AND FIELD_NO = '2';</v>
      </c>
    </row>
    <row r="223" spans="1:11" x14ac:dyDescent="0.35">
      <c r="A223">
        <v>1300</v>
      </c>
      <c r="B223">
        <v>3</v>
      </c>
      <c r="C223">
        <v>0</v>
      </c>
      <c r="D223">
        <v>1</v>
      </c>
      <c r="E223">
        <v>1</v>
      </c>
      <c r="F223" t="s">
        <v>1417</v>
      </c>
      <c r="H223" t="str">
        <f>VLOOKUP(A223,UFMT_FORMAT!$A:$C,3,FALSE)</f>
        <v>Xlink Format - Out 0600</v>
      </c>
      <c r="J223" t="str">
        <f t="shared" si="6"/>
        <v>Insert into UFMT_FIELD (FORMAT_ID, FIELD_NO, F_MAC, F_KEY, F_MANDATORY, DESCRIPTION) Values ('1300', '3', '0', '1', '1', 'Processing Code');</v>
      </c>
      <c r="K223" t="str">
        <f t="shared" si="7"/>
        <v>Update UFMT_FIELD SET F_MAC = '0', F_KEY = '1', F_MANDATORY = '1', DESCRIPTION = 'Processing Code' where FORMAT_ID = '1300' AND FIELD_NO = '3';</v>
      </c>
    </row>
    <row r="224" spans="1:11" x14ac:dyDescent="0.35">
      <c r="A224">
        <v>1300</v>
      </c>
      <c r="B224">
        <v>7</v>
      </c>
      <c r="C224">
        <v>0</v>
      </c>
      <c r="D224">
        <v>1</v>
      </c>
      <c r="E224">
        <v>1</v>
      </c>
      <c r="F224" t="s">
        <v>1411</v>
      </c>
      <c r="H224" t="str">
        <f>VLOOKUP(A224,UFMT_FORMAT!$A:$C,3,FALSE)</f>
        <v>Xlink Format - Out 0600</v>
      </c>
      <c r="J224" t="str">
        <f t="shared" si="6"/>
        <v>Insert into UFMT_FIELD (FORMAT_ID, FIELD_NO, F_MAC, F_KEY, F_MANDATORY, DESCRIPTION) Values ('1300', '7', '0', '1', '1', 'Transmission Date and Time');</v>
      </c>
      <c r="K224" t="str">
        <f t="shared" si="7"/>
        <v>Update UFMT_FIELD SET F_MAC = '0', F_KEY = '1', F_MANDATORY = '1', DESCRIPTION = 'Transmission Date and Time' where FORMAT_ID = '1300' AND FIELD_NO = '7';</v>
      </c>
    </row>
    <row r="225" spans="1:11" x14ac:dyDescent="0.35">
      <c r="A225">
        <v>1300</v>
      </c>
      <c r="B225">
        <v>11</v>
      </c>
      <c r="C225">
        <v>0</v>
      </c>
      <c r="D225">
        <v>1</v>
      </c>
      <c r="E225">
        <v>1</v>
      </c>
      <c r="F225" t="s">
        <v>1412</v>
      </c>
      <c r="H225" t="str">
        <f>VLOOKUP(A225,UFMT_FORMAT!$A:$C,3,FALSE)</f>
        <v>Xlink Format - Out 0600</v>
      </c>
      <c r="J225" t="str">
        <f t="shared" si="6"/>
        <v>Insert into UFMT_FIELD (FORMAT_ID, FIELD_NO, F_MAC, F_KEY, F_MANDATORY, DESCRIPTION) Values ('1300', '11', '0', '1', '1', 'System Trace Audit Number');</v>
      </c>
      <c r="K225" t="str">
        <f t="shared" si="7"/>
        <v>Update UFMT_FIELD SET F_MAC = '0', F_KEY = '1', F_MANDATORY = '1', DESCRIPTION = 'System Trace Audit Number' where FORMAT_ID = '1300' AND FIELD_NO = '11';</v>
      </c>
    </row>
    <row r="226" spans="1:11" x14ac:dyDescent="0.35">
      <c r="A226">
        <v>1300</v>
      </c>
      <c r="B226">
        <v>12</v>
      </c>
      <c r="C226">
        <v>0</v>
      </c>
      <c r="D226">
        <v>0</v>
      </c>
      <c r="E226">
        <v>1</v>
      </c>
      <c r="F226" t="s">
        <v>1420</v>
      </c>
      <c r="H226" t="str">
        <f>VLOOKUP(A226,UFMT_FORMAT!$A:$C,3,FALSE)</f>
        <v>Xlink Format - Out 0600</v>
      </c>
      <c r="J226" t="str">
        <f t="shared" si="6"/>
        <v>Insert into UFMT_FIELD (FORMAT_ID, FIELD_NO, F_MAC, F_KEY, F_MANDATORY, DESCRIPTION) Values ('1300', '12', '0', '0', '1', 'Transaction Local Time');</v>
      </c>
      <c r="K226" t="str">
        <f t="shared" si="7"/>
        <v>Update UFMT_FIELD SET F_MAC = '0', F_KEY = '0', F_MANDATORY = '1', DESCRIPTION = 'Transaction Local Time' where FORMAT_ID = '1300' AND FIELD_NO = '12';</v>
      </c>
    </row>
    <row r="227" spans="1:11" x14ac:dyDescent="0.35">
      <c r="A227">
        <v>1300</v>
      </c>
      <c r="B227">
        <v>13</v>
      </c>
      <c r="C227">
        <v>0</v>
      </c>
      <c r="D227">
        <v>0</v>
      </c>
      <c r="E227">
        <v>1</v>
      </c>
      <c r="F227" t="s">
        <v>1421</v>
      </c>
      <c r="H227" t="str">
        <f>VLOOKUP(A227,UFMT_FORMAT!$A:$C,3,FALSE)</f>
        <v>Xlink Format - Out 0600</v>
      </c>
      <c r="J227" t="str">
        <f t="shared" si="6"/>
        <v>Insert into UFMT_FIELD (FORMAT_ID, FIELD_NO, F_MAC, F_KEY, F_MANDATORY, DESCRIPTION) Values ('1300', '13', '0', '0', '1', 'Transaction Local Date');</v>
      </c>
      <c r="K227" t="str">
        <f t="shared" si="7"/>
        <v>Update UFMT_FIELD SET F_MAC = '0', F_KEY = '0', F_MANDATORY = '1', DESCRIPTION = 'Transaction Local Date' where FORMAT_ID = '1300' AND FIELD_NO = '13';</v>
      </c>
    </row>
    <row r="228" spans="1:11" x14ac:dyDescent="0.35">
      <c r="A228">
        <v>1300</v>
      </c>
      <c r="B228">
        <v>32</v>
      </c>
      <c r="C228">
        <v>0</v>
      </c>
      <c r="D228">
        <v>0</v>
      </c>
      <c r="E228">
        <v>1</v>
      </c>
      <c r="F228" t="s">
        <v>1425</v>
      </c>
      <c r="H228" t="str">
        <f>VLOOKUP(A228,UFMT_FORMAT!$A:$C,3,FALSE)</f>
        <v>Xlink Format - Out 0600</v>
      </c>
      <c r="J228" t="str">
        <f t="shared" si="6"/>
        <v>Insert into UFMT_FIELD (FORMAT_ID, FIELD_NO, F_MAC, F_KEY, F_MANDATORY, DESCRIPTION) Values ('1300', '32', '0', '0', '1', 'Acquiring Institution ID');</v>
      </c>
      <c r="K228" t="str">
        <f t="shared" si="7"/>
        <v>Update UFMT_FIELD SET F_MAC = '0', F_KEY = '0', F_MANDATORY = '1', DESCRIPTION = 'Acquiring Institution ID' where FORMAT_ID = '1300' AND FIELD_NO = '32';</v>
      </c>
    </row>
    <row r="229" spans="1:11" x14ac:dyDescent="0.35">
      <c r="A229">
        <v>1300</v>
      </c>
      <c r="B229">
        <v>37</v>
      </c>
      <c r="C229">
        <v>0</v>
      </c>
      <c r="D229">
        <v>0</v>
      </c>
      <c r="E229">
        <v>1</v>
      </c>
      <c r="F229" t="s">
        <v>1427</v>
      </c>
      <c r="H229" t="str">
        <f>VLOOKUP(A229,UFMT_FORMAT!$A:$C,3,FALSE)</f>
        <v>Xlink Format - Out 0600</v>
      </c>
      <c r="J229" t="str">
        <f t="shared" si="6"/>
        <v>Insert into UFMT_FIELD (FORMAT_ID, FIELD_NO, F_MAC, F_KEY, F_MANDATORY, DESCRIPTION) Values ('1300', '37', '0', '0', '1', 'Retrieval Reference Number');</v>
      </c>
      <c r="K229" t="str">
        <f t="shared" si="7"/>
        <v>Update UFMT_FIELD SET F_MAC = '0', F_KEY = '0', F_MANDATORY = '1', DESCRIPTION = 'Retrieval Reference Number' where FORMAT_ID = '1300' AND FIELD_NO = '37';</v>
      </c>
    </row>
    <row r="230" spans="1:11" x14ac:dyDescent="0.35">
      <c r="A230">
        <v>1300</v>
      </c>
      <c r="B230">
        <v>41</v>
      </c>
      <c r="C230">
        <v>0</v>
      </c>
      <c r="D230">
        <v>0</v>
      </c>
      <c r="E230">
        <v>1</v>
      </c>
      <c r="F230" t="s">
        <v>1429</v>
      </c>
      <c r="H230" t="str">
        <f>VLOOKUP(A230,UFMT_FORMAT!$A:$C,3,FALSE)</f>
        <v>Xlink Format - Out 0600</v>
      </c>
      <c r="J230" t="str">
        <f t="shared" si="6"/>
        <v>Insert into UFMT_FIELD (FORMAT_ID, FIELD_NO, F_MAC, F_KEY, F_MANDATORY, DESCRIPTION) Values ('1300', '41', '0', '0', '1', 'Card Acceptor Terminal ID');</v>
      </c>
      <c r="K230" t="str">
        <f t="shared" si="7"/>
        <v>Update UFMT_FIELD SET F_MAC = '0', F_KEY = '0', F_MANDATORY = '1', DESCRIPTION = 'Card Acceptor Terminal ID' where FORMAT_ID = '1300' AND FIELD_NO = '41';</v>
      </c>
    </row>
    <row r="231" spans="1:11" x14ac:dyDescent="0.35">
      <c r="A231">
        <v>1300</v>
      </c>
      <c r="B231">
        <v>42</v>
      </c>
      <c r="C231">
        <v>0</v>
      </c>
      <c r="D231">
        <v>0</v>
      </c>
      <c r="E231">
        <v>1</v>
      </c>
      <c r="F231" t="s">
        <v>1430</v>
      </c>
      <c r="H231" t="str">
        <f>VLOOKUP(A231,UFMT_FORMAT!$A:$C,3,FALSE)</f>
        <v>Xlink Format - Out 0600</v>
      </c>
      <c r="J231" t="str">
        <f t="shared" si="6"/>
        <v>Insert into UFMT_FIELD (FORMAT_ID, FIELD_NO, F_MAC, F_KEY, F_MANDATORY, DESCRIPTION) Values ('1300', '42', '0', '0', '1', 'Card Acceptor Merchant ID');</v>
      </c>
      <c r="K231" t="str">
        <f t="shared" si="7"/>
        <v>Update UFMT_FIELD SET F_MAC = '0', F_KEY = '0', F_MANDATORY = '1', DESCRIPTION = 'Card Acceptor Merchant ID' where FORMAT_ID = '1300' AND FIELD_NO = '42';</v>
      </c>
    </row>
    <row r="232" spans="1:11" x14ac:dyDescent="0.35">
      <c r="A232">
        <v>1301</v>
      </c>
      <c r="B232">
        <v>2</v>
      </c>
      <c r="C232">
        <v>0</v>
      </c>
      <c r="D232">
        <v>1</v>
      </c>
      <c r="E232">
        <v>1</v>
      </c>
      <c r="F232" t="s">
        <v>1416</v>
      </c>
      <c r="H232" t="str">
        <f>VLOOKUP(A232,UFMT_FORMAT!$A:$C,3,FALSE)</f>
        <v>Xlink Format - In 0610</v>
      </c>
      <c r="J232" t="str">
        <f t="shared" si="6"/>
        <v>Insert into UFMT_FIELD (FORMAT_ID, FIELD_NO, F_MAC, F_KEY, F_MANDATORY, DESCRIPTION) Values ('1301', '2', '0', '1', '1', 'Primary Account Number (PAN)');</v>
      </c>
      <c r="K232" t="str">
        <f t="shared" si="7"/>
        <v>Update UFMT_FIELD SET F_MAC = '0', F_KEY = '1', F_MANDATORY = '1', DESCRIPTION = 'Primary Account Number (PAN)' where FORMAT_ID = '1301' AND FIELD_NO = '2';</v>
      </c>
    </row>
    <row r="233" spans="1:11" x14ac:dyDescent="0.35">
      <c r="A233">
        <v>1301</v>
      </c>
      <c r="B233">
        <v>3</v>
      </c>
      <c r="C233">
        <v>0</v>
      </c>
      <c r="D233">
        <v>1</v>
      </c>
      <c r="E233">
        <v>1</v>
      </c>
      <c r="F233" t="s">
        <v>1417</v>
      </c>
      <c r="H233" t="str">
        <f>VLOOKUP(A233,UFMT_FORMAT!$A:$C,3,FALSE)</f>
        <v>Xlink Format - In 0610</v>
      </c>
      <c r="J233" t="str">
        <f t="shared" si="6"/>
        <v>Insert into UFMT_FIELD (FORMAT_ID, FIELD_NO, F_MAC, F_KEY, F_MANDATORY, DESCRIPTION) Values ('1301', '3', '0', '1', '1', 'Processing Code');</v>
      </c>
      <c r="K233" t="str">
        <f t="shared" si="7"/>
        <v>Update UFMT_FIELD SET F_MAC = '0', F_KEY = '1', F_MANDATORY = '1', DESCRIPTION = 'Processing Code' where FORMAT_ID = '1301' AND FIELD_NO = '3';</v>
      </c>
    </row>
    <row r="234" spans="1:11" x14ac:dyDescent="0.35">
      <c r="A234">
        <v>1301</v>
      </c>
      <c r="B234">
        <v>7</v>
      </c>
      <c r="C234">
        <v>0</v>
      </c>
      <c r="D234">
        <v>1</v>
      </c>
      <c r="E234">
        <v>1</v>
      </c>
      <c r="F234" t="s">
        <v>1411</v>
      </c>
      <c r="H234" t="str">
        <f>VLOOKUP(A234,UFMT_FORMAT!$A:$C,3,FALSE)</f>
        <v>Xlink Format - In 0610</v>
      </c>
      <c r="J234" t="str">
        <f t="shared" si="6"/>
        <v>Insert into UFMT_FIELD (FORMAT_ID, FIELD_NO, F_MAC, F_KEY, F_MANDATORY, DESCRIPTION) Values ('1301', '7', '0', '1', '1', 'Transmission Date and Time');</v>
      </c>
      <c r="K234" t="str">
        <f t="shared" si="7"/>
        <v>Update UFMT_FIELD SET F_MAC = '0', F_KEY = '1', F_MANDATORY = '1', DESCRIPTION = 'Transmission Date and Time' where FORMAT_ID = '1301' AND FIELD_NO = '7';</v>
      </c>
    </row>
    <row r="235" spans="1:11" x14ac:dyDescent="0.35">
      <c r="A235">
        <v>1301</v>
      </c>
      <c r="B235">
        <v>11</v>
      </c>
      <c r="C235">
        <v>0</v>
      </c>
      <c r="D235">
        <v>1</v>
      </c>
      <c r="E235">
        <v>1</v>
      </c>
      <c r="F235" t="s">
        <v>1412</v>
      </c>
      <c r="H235" t="str">
        <f>VLOOKUP(A235,UFMT_FORMAT!$A:$C,3,FALSE)</f>
        <v>Xlink Format - In 0610</v>
      </c>
      <c r="J235" t="str">
        <f t="shared" si="6"/>
        <v>Insert into UFMT_FIELD (FORMAT_ID, FIELD_NO, F_MAC, F_KEY, F_MANDATORY, DESCRIPTION) Values ('1301', '11', '0', '1', '1', 'System Trace Audit Number');</v>
      </c>
      <c r="K235" t="str">
        <f t="shared" si="7"/>
        <v>Update UFMT_FIELD SET F_MAC = '0', F_KEY = '1', F_MANDATORY = '1', DESCRIPTION = 'System Trace Audit Number' where FORMAT_ID = '1301' AND FIELD_NO = '11';</v>
      </c>
    </row>
    <row r="236" spans="1:11" x14ac:dyDescent="0.35">
      <c r="A236">
        <v>1301</v>
      </c>
      <c r="B236">
        <v>12</v>
      </c>
      <c r="C236">
        <v>0</v>
      </c>
      <c r="D236">
        <v>0</v>
      </c>
      <c r="E236">
        <v>1</v>
      </c>
      <c r="F236" t="s">
        <v>1420</v>
      </c>
      <c r="H236" t="str">
        <f>VLOOKUP(A236,UFMT_FORMAT!$A:$C,3,FALSE)</f>
        <v>Xlink Format - In 0610</v>
      </c>
      <c r="J236" t="str">
        <f t="shared" si="6"/>
        <v>Insert into UFMT_FIELD (FORMAT_ID, FIELD_NO, F_MAC, F_KEY, F_MANDATORY, DESCRIPTION) Values ('1301', '12', '0', '0', '1', 'Transaction Local Time');</v>
      </c>
      <c r="K236" t="str">
        <f t="shared" si="7"/>
        <v>Update UFMT_FIELD SET F_MAC = '0', F_KEY = '0', F_MANDATORY = '1', DESCRIPTION = 'Transaction Local Time' where FORMAT_ID = '1301' AND FIELD_NO = '12';</v>
      </c>
    </row>
    <row r="237" spans="1:11" x14ac:dyDescent="0.35">
      <c r="A237">
        <v>1301</v>
      </c>
      <c r="B237">
        <v>13</v>
      </c>
      <c r="C237">
        <v>0</v>
      </c>
      <c r="D237">
        <v>0</v>
      </c>
      <c r="E237">
        <v>0</v>
      </c>
      <c r="F237" t="s">
        <v>1421</v>
      </c>
      <c r="H237" t="str">
        <f>VLOOKUP(A237,UFMT_FORMAT!$A:$C,3,FALSE)</f>
        <v>Xlink Format - In 0610</v>
      </c>
      <c r="J237" t="str">
        <f t="shared" si="6"/>
        <v>Insert into UFMT_FIELD (FORMAT_ID, FIELD_NO, F_MAC, F_KEY, F_MANDATORY, DESCRIPTION) Values ('1301', '13', '0', '0', '0', 'Transaction Local Date');</v>
      </c>
      <c r="K237" t="str">
        <f t="shared" si="7"/>
        <v>Update UFMT_FIELD SET F_MAC = '0', F_KEY = '0', F_MANDATORY = '0', DESCRIPTION = 'Transaction Local Date' where FORMAT_ID = '1301' AND FIELD_NO = '13';</v>
      </c>
    </row>
    <row r="238" spans="1:11" x14ac:dyDescent="0.35">
      <c r="A238">
        <v>1301</v>
      </c>
      <c r="B238">
        <v>32</v>
      </c>
      <c r="C238">
        <v>0</v>
      </c>
      <c r="D238">
        <v>0</v>
      </c>
      <c r="E238">
        <v>1</v>
      </c>
      <c r="F238" t="s">
        <v>1425</v>
      </c>
      <c r="H238" t="str">
        <f>VLOOKUP(A238,UFMT_FORMAT!$A:$C,3,FALSE)</f>
        <v>Xlink Format - In 0610</v>
      </c>
      <c r="J238" t="str">
        <f t="shared" si="6"/>
        <v>Insert into UFMT_FIELD (FORMAT_ID, FIELD_NO, F_MAC, F_KEY, F_MANDATORY, DESCRIPTION) Values ('1301', '32', '0', '0', '1', 'Acquiring Institution ID');</v>
      </c>
      <c r="K238" t="str">
        <f t="shared" si="7"/>
        <v>Update UFMT_FIELD SET F_MAC = '0', F_KEY = '0', F_MANDATORY = '1', DESCRIPTION = 'Acquiring Institution ID' where FORMAT_ID = '1301' AND FIELD_NO = '32';</v>
      </c>
    </row>
    <row r="239" spans="1:11" x14ac:dyDescent="0.35">
      <c r="A239">
        <v>1301</v>
      </c>
      <c r="B239">
        <v>37</v>
      </c>
      <c r="C239">
        <v>0</v>
      </c>
      <c r="D239">
        <v>0</v>
      </c>
      <c r="E239">
        <v>1</v>
      </c>
      <c r="F239" t="s">
        <v>1427</v>
      </c>
      <c r="H239" t="str">
        <f>VLOOKUP(A239,UFMT_FORMAT!$A:$C,3,FALSE)</f>
        <v>Xlink Format - In 0610</v>
      </c>
      <c r="J239" t="str">
        <f t="shared" si="6"/>
        <v>Insert into UFMT_FIELD (FORMAT_ID, FIELD_NO, F_MAC, F_KEY, F_MANDATORY, DESCRIPTION) Values ('1301', '37', '0', '0', '1', 'Retrieval Reference Number');</v>
      </c>
      <c r="K239" t="str">
        <f t="shared" si="7"/>
        <v>Update UFMT_FIELD SET F_MAC = '0', F_KEY = '0', F_MANDATORY = '1', DESCRIPTION = 'Retrieval Reference Number' where FORMAT_ID = '1301' AND FIELD_NO = '37';</v>
      </c>
    </row>
    <row r="240" spans="1:11" x14ac:dyDescent="0.35">
      <c r="A240">
        <v>1301</v>
      </c>
      <c r="B240">
        <v>39</v>
      </c>
      <c r="C240">
        <v>0</v>
      </c>
      <c r="D240">
        <v>0</v>
      </c>
      <c r="E240">
        <v>1</v>
      </c>
      <c r="F240" t="s">
        <v>1415</v>
      </c>
      <c r="H240" t="str">
        <f>VLOOKUP(A240,UFMT_FORMAT!$A:$C,3,FALSE)</f>
        <v>Xlink Format - In 0610</v>
      </c>
      <c r="J240" t="str">
        <f t="shared" si="6"/>
        <v>Insert into UFMT_FIELD (FORMAT_ID, FIELD_NO, F_MAC, F_KEY, F_MANDATORY, DESCRIPTION) Values ('1301', '39', '0', '0', '1', 'Response Code');</v>
      </c>
      <c r="K240" t="str">
        <f t="shared" si="7"/>
        <v>Update UFMT_FIELD SET F_MAC = '0', F_KEY = '0', F_MANDATORY = '1', DESCRIPTION = 'Response Code' where FORMAT_ID = '1301' AND FIELD_NO = '39';</v>
      </c>
    </row>
    <row r="241" spans="1:11" x14ac:dyDescent="0.35">
      <c r="A241">
        <v>1301</v>
      </c>
      <c r="B241">
        <v>41</v>
      </c>
      <c r="C241">
        <v>0</v>
      </c>
      <c r="D241">
        <v>0</v>
      </c>
      <c r="E241">
        <v>1</v>
      </c>
      <c r="F241" t="s">
        <v>1429</v>
      </c>
      <c r="H241" t="str">
        <f>VLOOKUP(A241,UFMT_FORMAT!$A:$C,3,FALSE)</f>
        <v>Xlink Format - In 0610</v>
      </c>
      <c r="J241" t="str">
        <f t="shared" si="6"/>
        <v>Insert into UFMT_FIELD (FORMAT_ID, FIELD_NO, F_MAC, F_KEY, F_MANDATORY, DESCRIPTION) Values ('1301', '41', '0', '0', '1', 'Card Acceptor Terminal ID');</v>
      </c>
      <c r="K241" t="str">
        <f t="shared" si="7"/>
        <v>Update UFMT_FIELD SET F_MAC = '0', F_KEY = '0', F_MANDATORY = '1', DESCRIPTION = 'Card Acceptor Terminal ID' where FORMAT_ID = '1301' AND FIELD_NO = '41';</v>
      </c>
    </row>
    <row r="242" spans="1:11" x14ac:dyDescent="0.35">
      <c r="A242">
        <v>1301</v>
      </c>
      <c r="B242">
        <v>42</v>
      </c>
      <c r="C242">
        <v>0</v>
      </c>
      <c r="D242">
        <v>0</v>
      </c>
      <c r="E242">
        <v>1</v>
      </c>
      <c r="F242" t="s">
        <v>1430</v>
      </c>
      <c r="H242" t="str">
        <f>VLOOKUP(A242,UFMT_FORMAT!$A:$C,3,FALSE)</f>
        <v>Xlink Format - In 0610</v>
      </c>
      <c r="J242" t="str">
        <f t="shared" si="6"/>
        <v>Insert into UFMT_FIELD (FORMAT_ID, FIELD_NO, F_MAC, F_KEY, F_MANDATORY, DESCRIPTION) Values ('1301', '42', '0', '0', '1', 'Card Acceptor Merchant ID');</v>
      </c>
      <c r="K242" t="str">
        <f t="shared" si="7"/>
        <v>Update UFMT_FIELD SET F_MAC = '0', F_KEY = '0', F_MANDATORY = '1', DESCRIPTION = 'Card Acceptor Merchant ID' where FORMAT_ID = '1301' AND FIELD_NO = '42';</v>
      </c>
    </row>
    <row r="243" spans="1:11" x14ac:dyDescent="0.35">
      <c r="A243">
        <v>1301</v>
      </c>
      <c r="B243">
        <v>62</v>
      </c>
      <c r="C243">
        <v>0</v>
      </c>
      <c r="D243">
        <v>0</v>
      </c>
      <c r="E243">
        <v>1</v>
      </c>
      <c r="F243" t="s">
        <v>1470</v>
      </c>
      <c r="H243" t="str">
        <f>VLOOKUP(A243,UFMT_FORMAT!$A:$C,3,FALSE)</f>
        <v>Xlink Format - In 0610</v>
      </c>
      <c r="J243" t="str">
        <f t="shared" si="6"/>
        <v>Insert into UFMT_FIELD (FORMAT_ID, FIELD_NO, F_MAC, F_KEY, F_MANDATORY, DESCRIPTION) Values ('1301', '62', '0', '0', '1', 'Reserved Private F62');</v>
      </c>
      <c r="K243" t="str">
        <f t="shared" si="7"/>
        <v>Update UFMT_FIELD SET F_MAC = '0', F_KEY = '0', F_MANDATORY = '1', DESCRIPTION = 'Reserved Private F62' where FORMAT_ID = '1301' AND FIELD_NO = '62';</v>
      </c>
    </row>
  </sheetData>
  <autoFilter ref="A3:L243"/>
  <sortState ref="A4:F243">
    <sortCondition ref="A4:A243"/>
    <sortCondition ref="B4:B243"/>
  </sortState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64"/>
  <sheetViews>
    <sheetView workbookViewId="0">
      <pane ySplit="3" topLeftCell="A4" activePane="bottomLeft" state="frozen"/>
      <selection pane="bottomLeft" activeCell="F10" sqref="F10"/>
    </sheetView>
  </sheetViews>
  <sheetFormatPr defaultRowHeight="14.5" x14ac:dyDescent="0.35"/>
  <cols>
    <col min="1" max="1" width="11.54296875" style="3" bestFit="1" customWidth="1"/>
    <col min="2" max="2" width="9.54296875" style="3" bestFit="1" customWidth="1"/>
    <col min="4" max="4" width="10.81640625" style="3" bestFit="1" customWidth="1"/>
    <col min="5" max="5" width="11.453125" style="3" bestFit="1" customWidth="1"/>
    <col min="6" max="6" width="12" style="3" bestFit="1" customWidth="1"/>
    <col min="7" max="7" width="12.81640625" style="3" bestFit="1" customWidth="1"/>
    <col min="8" max="9" width="11" style="3" bestFit="1" customWidth="1"/>
    <col min="10" max="10" width="11" style="3" customWidth="1"/>
    <col min="11" max="11" width="4.7265625" style="3" customWidth="1"/>
    <col min="12" max="12" width="4.26953125" style="3" customWidth="1"/>
    <col min="13" max="13" width="3.7265625" style="3" customWidth="1"/>
    <col min="14" max="14" width="6.1796875" style="3" customWidth="1"/>
    <col min="16" max="16" width="1.81640625" style="3" customWidth="1"/>
    <col min="17" max="17" width="1.26953125" style="3" customWidth="1"/>
    <col min="18" max="18" width="0.81640625" style="3" customWidth="1"/>
    <col min="19" max="19" width="1.54296875" style="3" customWidth="1"/>
  </cols>
  <sheetData>
    <row r="3" spans="1:20" s="1" customFormat="1" ht="15" customHeight="1" x14ac:dyDescent="0.35">
      <c r="A3" s="1" t="s">
        <v>1364</v>
      </c>
      <c r="B3" s="1" t="s">
        <v>1395</v>
      </c>
      <c r="C3" s="1" t="s">
        <v>1472</v>
      </c>
      <c r="D3" s="1" t="s">
        <v>1307</v>
      </c>
      <c r="E3" s="1" t="s">
        <v>1201</v>
      </c>
      <c r="F3" s="1" t="s">
        <v>1</v>
      </c>
      <c r="G3" s="1" t="s">
        <v>579</v>
      </c>
      <c r="H3" s="1" t="s">
        <v>1473</v>
      </c>
      <c r="I3" s="1" t="s">
        <v>1474</v>
      </c>
      <c r="K3" s="1" t="s">
        <v>8</v>
      </c>
      <c r="L3" s="1" t="s">
        <v>9</v>
      </c>
      <c r="M3" s="1" t="s">
        <v>1475</v>
      </c>
      <c r="N3" s="1" t="s">
        <v>1476</v>
      </c>
      <c r="P3" s="1" t="s">
        <v>1477</v>
      </c>
      <c r="Q3" s="1" t="s">
        <v>1478</v>
      </c>
      <c r="R3" s="1" t="s">
        <v>1479</v>
      </c>
      <c r="S3" s="1" t="s">
        <v>1480</v>
      </c>
      <c r="T3" s="1" t="s">
        <v>1481</v>
      </c>
    </row>
    <row r="4" spans="1:20" ht="15" customHeight="1" x14ac:dyDescent="0.35">
      <c r="A4">
        <v>1</v>
      </c>
      <c r="B4">
        <v>1</v>
      </c>
      <c r="C4">
        <v>1</v>
      </c>
      <c r="D4">
        <v>40</v>
      </c>
      <c r="F4">
        <v>310</v>
      </c>
      <c r="H4">
        <v>0</v>
      </c>
      <c r="I4">
        <v>1</v>
      </c>
      <c r="K4" t="str">
        <f t="shared" ref="K4:K67" si="0">"Insert into UFMT_BUILD_RULE (FORMAT_ID, FIELD_NO, PRIORITY, FIELD_ID, COND_ID, VALUE_ID, CONV_KEY, F_CHECK, F_WRITE) Values ('"&amp;A4&amp;"', '"&amp;B4&amp;"', '"&amp;C4&amp;"', '"&amp;D4&amp;"', '"&amp;E4&amp;"', '"&amp;F4&amp;"', '"&amp;G4&amp;"', '"&amp;H4&amp;"', '"&amp;I4&amp;"');"</f>
        <v>Insert into UFMT_BUILD_RULE (FORMAT_ID, FIELD_NO, PRIORITY, FIELD_ID, COND_ID, VALUE_ID, CONV_KEY, F_CHECK, F_WRITE) Values ('1', '1', '1', '40', '', '310', '', '0', '1');</v>
      </c>
      <c r="L4" t="str">
        <f t="shared" ref="L4:L67" si="1">"Update UFMT_BUILD_RULE SET FIELD_ID='"&amp;D4&amp;"',COND_ID='"&amp;E4&amp;"',VALUE_ID='"&amp;F4&amp;"',CONV_KEY='"&amp;G4&amp;"',F_CHECK='"&amp;H4&amp;"',F_WRITE='"&amp;I4&amp;"' Where FORMAT_ID = '"&amp;A4&amp;"' AND FIELD_NO = '"&amp;B4&amp;"' AND PRIORITY = '"&amp;C4&amp;"';"</f>
        <v>Update UFMT_BUILD_RULE SET FIELD_ID='40',COND_ID='',VALUE_ID='310',CONV_KEY='',F_CHECK='0',F_WRITE='1' Where FORMAT_ID = '1' AND FIELD_NO = '1' AND PRIORITY = '1';</v>
      </c>
      <c r="M4" t="str">
        <f t="shared" ref="M4:M67" si="2">"Delete from UFMT_BUILD_RULE Where FORMAT_ID = '"&amp;A4&amp;"' AND FIELD_NO = '"&amp;B4&amp;"' AND PRIORITY = '"&amp;C4&amp;"';"</f>
        <v>Delete from UFMT_BUILD_RULE Where FORMAT_ID = '1' AND FIELD_NO = '1' AND PRIORITY = '1';</v>
      </c>
      <c r="O4" t="s">
        <v>1326</v>
      </c>
      <c r="P4" t="str">
        <f>VLOOKUP(D4,UFMT_FIELD_FORMAT!A:H,8,FALSE)</f>
        <v>20 Fix Padded L</v>
      </c>
      <c r="Q4" t="str">
        <f>IF(ISBLANK(E4),"",VLOOKUP(E4,UFMT_CONDITION!A:J,10,FALSE))</f>
        <v/>
      </c>
      <c r="R4" t="str">
        <f>VLOOKUP(F4,UFMT_VALUE!A:E,5,FALSE)</f>
        <v>fmt, iBSM CBS Format - DE 54 sub-record</v>
      </c>
      <c r="S4" t="str">
        <f>IF(ISBLANK(G4),"",VLOOKUP(G4,UFMT_CONVERSION!A:C,3,FALSE))</f>
        <v/>
      </c>
      <c r="T4" t="str">
        <f t="shared" ref="T4:T67" si="3">"Field '"&amp;P4&amp;IF(Q4="","","',Cond '"&amp;Q4)&amp;"', Value '"&amp;R4&amp;IF(S4="","","', Conv '"&amp;S4)&amp;"'"</f>
        <v>Field '20 Fix Padded L', Value 'fmt, iBSM CBS Format - DE 54 sub-record'</v>
      </c>
    </row>
    <row r="5" spans="1:20" ht="15" customHeight="1" x14ac:dyDescent="0.35">
      <c r="A5">
        <v>1</v>
      </c>
      <c r="B5">
        <v>2</v>
      </c>
      <c r="C5">
        <v>1</v>
      </c>
      <c r="D5">
        <v>40</v>
      </c>
      <c r="F5">
        <v>310</v>
      </c>
      <c r="H5">
        <v>0</v>
      </c>
      <c r="I5">
        <v>1</v>
      </c>
      <c r="K5" t="str">
        <f t="shared" si="0"/>
        <v>Insert into UFMT_BUILD_RULE (FORMAT_ID, FIELD_NO, PRIORITY, FIELD_ID, COND_ID, VALUE_ID, CONV_KEY, F_CHECK, F_WRITE) Values ('1', '2', '1', '40', '', '310', '', '0', '1');</v>
      </c>
      <c r="L5" t="str">
        <f t="shared" si="1"/>
        <v>Update UFMT_BUILD_RULE SET FIELD_ID='40',COND_ID='',VALUE_ID='310',CONV_KEY='',F_CHECK='0',F_WRITE='1' Where FORMAT_ID = '1' AND FIELD_NO = '2' AND PRIORITY = '1';</v>
      </c>
      <c r="M5" t="str">
        <f t="shared" si="2"/>
        <v>Delete from UFMT_BUILD_RULE Where FORMAT_ID = '1' AND FIELD_NO = '2' AND PRIORITY = '1';</v>
      </c>
      <c r="O5" t="s">
        <v>1326</v>
      </c>
      <c r="P5" t="str">
        <f>VLOOKUP(D5,UFMT_FIELD_FORMAT!A:H,8,FALSE)</f>
        <v>20 Fix Padded L</v>
      </c>
      <c r="Q5" t="str">
        <f>IF(ISBLANK(E5),"",VLOOKUP(E5,UFMT_CONDITION!A:J,10,FALSE))</f>
        <v/>
      </c>
      <c r="R5" t="str">
        <f>VLOOKUP(F5,UFMT_VALUE!A:E,5,FALSE)</f>
        <v>fmt, iBSM CBS Format - DE 54 sub-record</v>
      </c>
      <c r="S5" t="str">
        <f>IF(ISBLANK(G5),"",VLOOKUP(G5,UFMT_CONVERSION!A:C,3,FALSE))</f>
        <v/>
      </c>
      <c r="T5" t="str">
        <f t="shared" si="3"/>
        <v>Field '20 Fix Padded L', Value 'fmt, iBSM CBS Format - DE 54 sub-record'</v>
      </c>
    </row>
    <row r="6" spans="1:20" ht="15" customHeight="1" x14ac:dyDescent="0.35">
      <c r="A6">
        <v>1</v>
      </c>
      <c r="B6">
        <v>3</v>
      </c>
      <c r="C6">
        <v>1</v>
      </c>
      <c r="D6">
        <v>40</v>
      </c>
      <c r="F6">
        <v>310</v>
      </c>
      <c r="H6">
        <v>0</v>
      </c>
      <c r="I6">
        <v>1</v>
      </c>
      <c r="K6" t="str">
        <f t="shared" si="0"/>
        <v>Insert into UFMT_BUILD_RULE (FORMAT_ID, FIELD_NO, PRIORITY, FIELD_ID, COND_ID, VALUE_ID, CONV_KEY, F_CHECK, F_WRITE) Values ('1', '3', '1', '40', '', '310', '', '0', '1');</v>
      </c>
      <c r="L6" t="str">
        <f t="shared" si="1"/>
        <v>Update UFMT_BUILD_RULE SET FIELD_ID='40',COND_ID='',VALUE_ID='310',CONV_KEY='',F_CHECK='0',F_WRITE='1' Where FORMAT_ID = '1' AND FIELD_NO = '3' AND PRIORITY = '1';</v>
      </c>
      <c r="M6" t="str">
        <f t="shared" si="2"/>
        <v>Delete from UFMT_BUILD_RULE Where FORMAT_ID = '1' AND FIELD_NO = '3' AND PRIORITY = '1';</v>
      </c>
      <c r="O6" t="s">
        <v>1326</v>
      </c>
      <c r="P6" t="str">
        <f>VLOOKUP(D6,UFMT_FIELD_FORMAT!A:H,8,FALSE)</f>
        <v>20 Fix Padded L</v>
      </c>
      <c r="Q6" t="str">
        <f>IF(ISBLANK(E6),"",VLOOKUP(E6,UFMT_CONDITION!A:J,10,FALSE))</f>
        <v/>
      </c>
      <c r="R6" t="str">
        <f>VLOOKUP(F6,UFMT_VALUE!A:E,5,FALSE)</f>
        <v>fmt, iBSM CBS Format - DE 54 sub-record</v>
      </c>
      <c r="S6" t="str">
        <f>IF(ISBLANK(G6),"",VLOOKUP(G6,UFMT_CONVERSION!A:C,3,FALSE))</f>
        <v/>
      </c>
      <c r="T6" t="str">
        <f t="shared" si="3"/>
        <v>Field '20 Fix Padded L', Value 'fmt, iBSM CBS Format - DE 54 sub-record'</v>
      </c>
    </row>
    <row r="7" spans="1:20" ht="15" customHeight="1" x14ac:dyDescent="0.35">
      <c r="A7">
        <v>1</v>
      </c>
      <c r="B7">
        <v>4</v>
      </c>
      <c r="C7">
        <v>1</v>
      </c>
      <c r="D7">
        <v>40</v>
      </c>
      <c r="F7">
        <v>310</v>
      </c>
      <c r="H7">
        <v>0</v>
      </c>
      <c r="I7">
        <v>1</v>
      </c>
      <c r="K7" t="str">
        <f t="shared" si="0"/>
        <v>Insert into UFMT_BUILD_RULE (FORMAT_ID, FIELD_NO, PRIORITY, FIELD_ID, COND_ID, VALUE_ID, CONV_KEY, F_CHECK, F_WRITE) Values ('1', '4', '1', '40', '', '310', '', '0', '1');</v>
      </c>
      <c r="L7" t="str">
        <f t="shared" si="1"/>
        <v>Update UFMT_BUILD_RULE SET FIELD_ID='40',COND_ID='',VALUE_ID='310',CONV_KEY='',F_CHECK='0',F_WRITE='1' Where FORMAT_ID = '1' AND FIELD_NO = '4' AND PRIORITY = '1';</v>
      </c>
      <c r="M7" t="str">
        <f t="shared" si="2"/>
        <v>Delete from UFMT_BUILD_RULE Where FORMAT_ID = '1' AND FIELD_NO = '4' AND PRIORITY = '1';</v>
      </c>
      <c r="O7" t="s">
        <v>1326</v>
      </c>
      <c r="P7" t="str">
        <f>VLOOKUP(D7,UFMT_FIELD_FORMAT!A:H,8,FALSE)</f>
        <v>20 Fix Padded L</v>
      </c>
      <c r="Q7" t="str">
        <f>IF(ISBLANK(E7),"",VLOOKUP(E7,UFMT_CONDITION!A:J,10,FALSE))</f>
        <v/>
      </c>
      <c r="R7" t="str">
        <f>VLOOKUP(F7,UFMT_VALUE!A:E,5,FALSE)</f>
        <v>fmt, iBSM CBS Format - DE 54 sub-record</v>
      </c>
      <c r="S7" t="str">
        <f>IF(ISBLANK(G7),"",VLOOKUP(G7,UFMT_CONVERSION!A:C,3,FALSE))</f>
        <v/>
      </c>
      <c r="T7" t="str">
        <f t="shared" si="3"/>
        <v>Field '20 Fix Padded L', Value 'fmt, iBSM CBS Format - DE 54 sub-record'</v>
      </c>
    </row>
    <row r="8" spans="1:20" ht="15" customHeight="1" x14ac:dyDescent="0.35">
      <c r="A8">
        <v>1</v>
      </c>
      <c r="B8">
        <v>5</v>
      </c>
      <c r="C8">
        <v>1</v>
      </c>
      <c r="D8">
        <v>40</v>
      </c>
      <c r="F8">
        <v>310</v>
      </c>
      <c r="H8">
        <v>0</v>
      </c>
      <c r="I8">
        <v>1</v>
      </c>
      <c r="K8" t="str">
        <f t="shared" si="0"/>
        <v>Insert into UFMT_BUILD_RULE (FORMAT_ID, FIELD_NO, PRIORITY, FIELD_ID, COND_ID, VALUE_ID, CONV_KEY, F_CHECK, F_WRITE) Values ('1', '5', '1', '40', '', '310', '', '0', '1');</v>
      </c>
      <c r="L8" t="str">
        <f t="shared" si="1"/>
        <v>Update UFMT_BUILD_RULE SET FIELD_ID='40',COND_ID='',VALUE_ID='310',CONV_KEY='',F_CHECK='0',F_WRITE='1' Where FORMAT_ID = '1' AND FIELD_NO = '5' AND PRIORITY = '1';</v>
      </c>
      <c r="M8" t="str">
        <f t="shared" si="2"/>
        <v>Delete from UFMT_BUILD_RULE Where FORMAT_ID = '1' AND FIELD_NO = '5' AND PRIORITY = '1';</v>
      </c>
      <c r="O8" t="s">
        <v>1326</v>
      </c>
      <c r="P8" t="str">
        <f>VLOOKUP(D8,UFMT_FIELD_FORMAT!A:H,8,FALSE)</f>
        <v>20 Fix Padded L</v>
      </c>
      <c r="Q8" t="str">
        <f>IF(ISBLANK(E8),"",VLOOKUP(E8,UFMT_CONDITION!A:J,10,FALSE))</f>
        <v/>
      </c>
      <c r="R8" t="str">
        <f>VLOOKUP(F8,UFMT_VALUE!A:E,5,FALSE)</f>
        <v>fmt, iBSM CBS Format - DE 54 sub-record</v>
      </c>
      <c r="S8" t="str">
        <f>IF(ISBLANK(G8),"",VLOOKUP(G8,UFMT_CONVERSION!A:C,3,FALSE))</f>
        <v/>
      </c>
      <c r="T8" t="str">
        <f t="shared" si="3"/>
        <v>Field '20 Fix Padded L', Value 'fmt, iBSM CBS Format - DE 54 sub-record'</v>
      </c>
    </row>
    <row r="9" spans="1:20" ht="15" customHeight="1" x14ac:dyDescent="0.35">
      <c r="A9">
        <v>1</v>
      </c>
      <c r="B9">
        <v>6</v>
      </c>
      <c r="C9">
        <v>1</v>
      </c>
      <c r="D9">
        <v>40</v>
      </c>
      <c r="F9">
        <v>310</v>
      </c>
      <c r="H9">
        <v>0</v>
      </c>
      <c r="I9">
        <v>1</v>
      </c>
      <c r="K9" t="str">
        <f t="shared" si="0"/>
        <v>Insert into UFMT_BUILD_RULE (FORMAT_ID, FIELD_NO, PRIORITY, FIELD_ID, COND_ID, VALUE_ID, CONV_KEY, F_CHECK, F_WRITE) Values ('1', '6', '1', '40', '', '310', '', '0', '1');</v>
      </c>
      <c r="L9" t="str">
        <f t="shared" si="1"/>
        <v>Update UFMT_BUILD_RULE SET FIELD_ID='40',COND_ID='',VALUE_ID='310',CONV_KEY='',F_CHECK='0',F_WRITE='1' Where FORMAT_ID = '1' AND FIELD_NO = '6' AND PRIORITY = '1';</v>
      </c>
      <c r="M9" t="str">
        <f t="shared" si="2"/>
        <v>Delete from UFMT_BUILD_RULE Where FORMAT_ID = '1' AND FIELD_NO = '6' AND PRIORITY = '1';</v>
      </c>
      <c r="O9" t="s">
        <v>1326</v>
      </c>
      <c r="P9" t="str">
        <f>VLOOKUP(D9,UFMT_FIELD_FORMAT!A:H,8,FALSE)</f>
        <v>20 Fix Padded L</v>
      </c>
      <c r="Q9" t="str">
        <f>IF(ISBLANK(E9),"",VLOOKUP(E9,UFMT_CONDITION!A:J,10,FALSE))</f>
        <v/>
      </c>
      <c r="R9" t="str">
        <f>VLOOKUP(F9,UFMT_VALUE!A:E,5,FALSE)</f>
        <v>fmt, iBSM CBS Format - DE 54 sub-record</v>
      </c>
      <c r="S9" t="str">
        <f>IF(ISBLANK(G9),"",VLOOKUP(G9,UFMT_CONVERSION!A:C,3,FALSE))</f>
        <v/>
      </c>
      <c r="T9" t="str">
        <f t="shared" si="3"/>
        <v>Field '20 Fix Padded L', Value 'fmt, iBSM CBS Format - DE 54 sub-record'</v>
      </c>
    </row>
    <row r="10" spans="1:20" ht="15" customHeight="1" x14ac:dyDescent="0.35">
      <c r="A10">
        <v>10</v>
      </c>
      <c r="B10">
        <v>1</v>
      </c>
      <c r="C10">
        <v>1</v>
      </c>
      <c r="D10">
        <v>46</v>
      </c>
      <c r="F10">
        <v>285</v>
      </c>
      <c r="H10">
        <v>0</v>
      </c>
      <c r="I10">
        <v>0</v>
      </c>
      <c r="K10" t="str">
        <f t="shared" si="0"/>
        <v>Insert into UFMT_BUILD_RULE (FORMAT_ID, FIELD_NO, PRIORITY, FIELD_ID, COND_ID, VALUE_ID, CONV_KEY, F_CHECK, F_WRITE) Values ('10', '1', '1', '46', '', '285', '', '0', '0');</v>
      </c>
      <c r="L10" t="str">
        <f t="shared" si="1"/>
        <v>Update UFMT_BUILD_RULE SET FIELD_ID='46',COND_ID='',VALUE_ID='285',CONV_KEY='',F_CHECK='0',F_WRITE='0' Where FORMAT_ID = '10' AND FIELD_NO = '1' AND PRIORITY = '1';</v>
      </c>
      <c r="M10" t="str">
        <f t="shared" si="2"/>
        <v>Delete from UFMT_BUILD_RULE Where FORMAT_ID = '10' AND FIELD_NO = '1' AND PRIORITY = '1';</v>
      </c>
      <c r="O10" t="s">
        <v>1326</v>
      </c>
      <c r="P10" t="str">
        <f>VLOOKUP(D10,UFMT_FIELD_FORMAT!A:H,8,FALSE)</f>
        <v>02 Fix Padded L0</v>
      </c>
      <c r="Q10" t="str">
        <f>IF(ISBLANK(E10),"",VLOOKUP(E10,UFMT_CONDITION!A:J,10,FALSE))</f>
        <v/>
      </c>
      <c r="R10" t="str">
        <f>VLOOKUP(F10,UFMT_VALUE!A:E,5,FALSE)</f>
        <v>Dummy local data</v>
      </c>
      <c r="S10" t="str">
        <f>IF(ISBLANK(G10),"",VLOOKUP(G10,UFMT_CONVERSION!A:C,3,FALSE))</f>
        <v/>
      </c>
      <c r="T10" t="str">
        <f t="shared" si="3"/>
        <v>Field '02 Fix Padded L0', Value 'Dummy local data'</v>
      </c>
    </row>
    <row r="11" spans="1:20" ht="15" customHeight="1" x14ac:dyDescent="0.35">
      <c r="A11">
        <v>10</v>
      </c>
      <c r="B11">
        <v>2</v>
      </c>
      <c r="C11">
        <v>1</v>
      </c>
      <c r="D11">
        <v>46</v>
      </c>
      <c r="F11">
        <v>299</v>
      </c>
      <c r="H11">
        <v>0</v>
      </c>
      <c r="I11">
        <v>1</v>
      </c>
      <c r="K11" t="str">
        <f t="shared" si="0"/>
        <v>Insert into UFMT_BUILD_RULE (FORMAT_ID, FIELD_NO, PRIORITY, FIELD_ID, COND_ID, VALUE_ID, CONV_KEY, F_CHECK, F_WRITE) Values ('10', '2', '1', '46', '', '299', '', '0', '1');</v>
      </c>
      <c r="L11" t="str">
        <f t="shared" si="1"/>
        <v>Update UFMT_BUILD_RULE SET FIELD_ID='46',COND_ID='',VALUE_ID='299',CONV_KEY='',F_CHECK='0',F_WRITE='1' Where FORMAT_ID = '10' AND FIELD_NO = '2' AND PRIORITY = '1';</v>
      </c>
      <c r="M11" t="str">
        <f t="shared" si="2"/>
        <v>Delete from UFMT_BUILD_RULE Where FORMAT_ID = '10' AND FIELD_NO = '2' AND PRIORITY = '1';</v>
      </c>
      <c r="O11" t="s">
        <v>1326</v>
      </c>
      <c r="P11" t="str">
        <f>VLOOKUP(D11,UFMT_FIELD_FORMAT!A:H,8,FALSE)</f>
        <v>02 Fix Padded L0</v>
      </c>
      <c r="Q11" t="str">
        <f>IF(ISBLANK(E11),"",VLOOKUP(E11,UFMT_CONDITION!A:J,10,FALSE))</f>
        <v/>
      </c>
      <c r="R11" t="str">
        <f>VLOOKUP(F11,UFMT_VALUE!A:E,5,FALSE)</f>
        <v>DE54, Amount type</v>
      </c>
      <c r="S11" t="str">
        <f>IF(ISBLANK(G11),"",VLOOKUP(G11,UFMT_CONVERSION!A:C,3,FALSE))</f>
        <v/>
      </c>
      <c r="T11" t="str">
        <f t="shared" si="3"/>
        <v>Field '02 Fix Padded L0', Value 'DE54, Amount type'</v>
      </c>
    </row>
    <row r="12" spans="1:20" ht="15" customHeight="1" x14ac:dyDescent="0.35">
      <c r="A12">
        <v>10</v>
      </c>
      <c r="B12">
        <v>3</v>
      </c>
      <c r="C12">
        <v>1</v>
      </c>
      <c r="D12">
        <v>9</v>
      </c>
      <c r="E12">
        <v>75</v>
      </c>
      <c r="F12">
        <v>301</v>
      </c>
      <c r="H12">
        <v>0</v>
      </c>
      <c r="I12">
        <v>1</v>
      </c>
      <c r="K12" t="str">
        <f t="shared" si="0"/>
        <v>Insert into UFMT_BUILD_RULE (FORMAT_ID, FIELD_NO, PRIORITY, FIELD_ID, COND_ID, VALUE_ID, CONV_KEY, F_CHECK, F_WRITE) Values ('10', '3', '1', '9', '75', '301', '', '0', '1');</v>
      </c>
      <c r="L12" t="str">
        <f t="shared" si="1"/>
        <v>Update UFMT_BUILD_RULE SET FIELD_ID='9',COND_ID='75',VALUE_ID='301',CONV_KEY='',F_CHECK='0',F_WRITE='1' Where FORMAT_ID = '10' AND FIELD_NO = '3' AND PRIORITY = '1';</v>
      </c>
      <c r="M12" t="str">
        <f t="shared" si="2"/>
        <v>Delete from UFMT_BUILD_RULE Where FORMAT_ID = '10' AND FIELD_NO = '3' AND PRIORITY = '1';</v>
      </c>
      <c r="O12" t="s">
        <v>1326</v>
      </c>
      <c r="P12" t="str">
        <f>VLOOKUP(D12,UFMT_FIELD_FORMAT!A:H,8,FALSE)</f>
        <v>003 Fix Padded L0</v>
      </c>
      <c r="Q12" t="str">
        <f>IF(ISBLANK(E12),"",VLOOKUP(E12,UFMT_CONDITION!A:J,10,FALSE))</f>
        <v>Amt tp is Ledger Balance</v>
      </c>
      <c r="R12" t="str">
        <f>VLOOKUP(F12,UFMT_VALUE!A:E,5,FALSE)</f>
        <v>Tag, SVT_LDG_ACCT1_CUR, int</v>
      </c>
      <c r="S12" t="str">
        <f>IF(ISBLANK(G12),"",VLOOKUP(G12,UFMT_CONVERSION!A:C,3,FALSE))</f>
        <v/>
      </c>
      <c r="T12" t="str">
        <f t="shared" si="3"/>
        <v>Field '003 Fix Padded L0',Cond 'Amt tp is Ledger Balance', Value 'Tag, SVT_LDG_ACCT1_CUR, int'</v>
      </c>
    </row>
    <row r="13" spans="1:20" ht="15" customHeight="1" x14ac:dyDescent="0.35">
      <c r="A13">
        <v>10</v>
      </c>
      <c r="B13">
        <v>3</v>
      </c>
      <c r="C13">
        <v>2</v>
      </c>
      <c r="D13">
        <v>9</v>
      </c>
      <c r="E13">
        <v>76</v>
      </c>
      <c r="F13">
        <v>73</v>
      </c>
      <c r="H13">
        <v>0</v>
      </c>
      <c r="I13">
        <v>1</v>
      </c>
      <c r="K13" t="str">
        <f t="shared" si="0"/>
        <v>Insert into UFMT_BUILD_RULE (FORMAT_ID, FIELD_NO, PRIORITY, FIELD_ID, COND_ID, VALUE_ID, CONV_KEY, F_CHECK, F_WRITE) Values ('10', '3', '2', '9', '76', '73', '', '0', '1');</v>
      </c>
      <c r="L13" t="str">
        <f t="shared" si="1"/>
        <v>Update UFMT_BUILD_RULE SET FIELD_ID='9',COND_ID='76',VALUE_ID='73',CONV_KEY='',F_CHECK='0',F_WRITE='1' Where FORMAT_ID = '10' AND FIELD_NO = '3' AND PRIORITY = '2';</v>
      </c>
      <c r="M13" t="str">
        <f t="shared" si="2"/>
        <v>Delete from UFMT_BUILD_RULE Where FORMAT_ID = '10' AND FIELD_NO = '3' AND PRIORITY = '2';</v>
      </c>
      <c r="O13" t="s">
        <v>1326</v>
      </c>
      <c r="P13" t="str">
        <f>VLOOKUP(D13,UFMT_FIELD_FORMAT!A:H,8,FALSE)</f>
        <v>003 Fix Padded L0</v>
      </c>
      <c r="Q13" t="str">
        <f>IF(ISBLANK(E13),"",VLOOKUP(E13,UFMT_CONDITION!A:J,10,FALSE))</f>
        <v>Amt tp is Avail Balance</v>
      </c>
      <c r="R13" t="str">
        <f>VLOOKUP(F13,UFMT_VALUE!A:E,5,FALSE)</f>
        <v>Tag, SVT_ACCT1_AB_CUR, int</v>
      </c>
      <c r="S13" t="str">
        <f>IF(ISBLANK(G13),"",VLOOKUP(G13,UFMT_CONVERSION!A:C,3,FALSE))</f>
        <v/>
      </c>
      <c r="T13" t="str">
        <f t="shared" si="3"/>
        <v>Field '003 Fix Padded L0',Cond 'Amt tp is Avail Balance', Value 'Tag, SVT_ACCT1_AB_CUR, int'</v>
      </c>
    </row>
    <row r="14" spans="1:20" ht="15" customHeight="1" x14ac:dyDescent="0.35">
      <c r="A14">
        <v>10</v>
      </c>
      <c r="B14">
        <v>4</v>
      </c>
      <c r="C14">
        <v>1</v>
      </c>
      <c r="D14">
        <v>23</v>
      </c>
      <c r="F14">
        <v>300</v>
      </c>
      <c r="H14">
        <v>0</v>
      </c>
      <c r="I14">
        <v>1</v>
      </c>
      <c r="K14" t="str">
        <f t="shared" si="0"/>
        <v>Insert into UFMT_BUILD_RULE (FORMAT_ID, FIELD_NO, PRIORITY, FIELD_ID, COND_ID, VALUE_ID, CONV_KEY, F_CHECK, F_WRITE) Values ('10', '4', '1', '23', '', '300', '', '0', '1');</v>
      </c>
      <c r="L14" t="str">
        <f t="shared" si="1"/>
        <v>Update UFMT_BUILD_RULE SET FIELD_ID='23',COND_ID='',VALUE_ID='300',CONV_KEY='',F_CHECK='0',F_WRITE='1' Where FORMAT_ID = '10' AND FIELD_NO = '4' AND PRIORITY = '1';</v>
      </c>
      <c r="M14" t="str">
        <f t="shared" si="2"/>
        <v>Delete from UFMT_BUILD_RULE Where FORMAT_ID = '10' AND FIELD_NO = '4' AND PRIORITY = '1';</v>
      </c>
      <c r="O14" t="s">
        <v>1326</v>
      </c>
      <c r="P14" t="str">
        <f>VLOOKUP(D14,UFMT_FIELD_FORMAT!A:H,8,FALSE)</f>
        <v>1 Fix Padded L0</v>
      </c>
      <c r="Q14" t="str">
        <f>IF(ISBLANK(E14),"",VLOOKUP(E14,UFMT_CONDITION!A:J,10,FALSE))</f>
        <v/>
      </c>
      <c r="R14" t="str">
        <f>VLOOKUP(F14,UFMT_VALUE!A:E,5,FALSE)</f>
        <v>DE54, Amount Sign</v>
      </c>
      <c r="S14" t="str">
        <f>IF(ISBLANK(G14),"",VLOOKUP(G14,UFMT_CONVERSION!A:C,3,FALSE))</f>
        <v/>
      </c>
      <c r="T14" t="str">
        <f t="shared" si="3"/>
        <v>Field '1 Fix Padded L0', Value 'DE54, Amount Sign'</v>
      </c>
    </row>
    <row r="15" spans="1:20" ht="15" customHeight="1" x14ac:dyDescent="0.35">
      <c r="A15">
        <v>10</v>
      </c>
      <c r="B15">
        <v>5</v>
      </c>
      <c r="C15">
        <v>1</v>
      </c>
      <c r="D15">
        <v>3</v>
      </c>
      <c r="E15">
        <v>75</v>
      </c>
      <c r="F15">
        <v>57</v>
      </c>
      <c r="G15" s="2"/>
      <c r="H15">
        <v>0</v>
      </c>
      <c r="I15">
        <v>1</v>
      </c>
      <c r="K15" t="str">
        <f t="shared" si="0"/>
        <v>Insert into UFMT_BUILD_RULE (FORMAT_ID, FIELD_NO, PRIORITY, FIELD_ID, COND_ID, VALUE_ID, CONV_KEY, F_CHECK, F_WRITE) Values ('10', '5', '1', '3', '75', '57', '', '0', '1');</v>
      </c>
      <c r="L15" t="str">
        <f t="shared" si="1"/>
        <v>Update UFMT_BUILD_RULE SET FIELD_ID='3',COND_ID='75',VALUE_ID='57',CONV_KEY='',F_CHECK='0',F_WRITE='1' Where FORMAT_ID = '10' AND FIELD_NO = '5' AND PRIORITY = '1';</v>
      </c>
      <c r="M15" t="str">
        <f t="shared" si="2"/>
        <v>Delete from UFMT_BUILD_RULE Where FORMAT_ID = '10' AND FIELD_NO = '5' AND PRIORITY = '1';</v>
      </c>
      <c r="O15" t="s">
        <v>1326</v>
      </c>
      <c r="P15" t="str">
        <f>VLOOKUP(D15,UFMT_FIELD_FORMAT!A:H,8,FALSE)</f>
        <v>012 Fix Padded L0</v>
      </c>
      <c r="Q15" t="str">
        <f>IF(ISBLANK(E15),"",VLOOKUP(E15,UFMT_CONDITION!A:J,10,FALSE))</f>
        <v>Amt tp is Ledger Balance</v>
      </c>
      <c r="R15" t="str">
        <f>VLOOKUP(F15,UFMT_VALUE!A:E,5,FALSE)</f>
        <v>Tag, SVT_LDG_ACCT1_BAL</v>
      </c>
      <c r="S15" t="str">
        <f>IF(ISBLANK(G15),"",VLOOKUP(G15,UFMT_CONVERSION!A:C,3,FALSE))</f>
        <v/>
      </c>
      <c r="T15" t="str">
        <f t="shared" si="3"/>
        <v>Field '012 Fix Padded L0',Cond 'Amt tp is Ledger Balance', Value 'Tag, SVT_LDG_ACCT1_BAL'</v>
      </c>
    </row>
    <row r="16" spans="1:20" ht="15" customHeight="1" x14ac:dyDescent="0.35">
      <c r="A16">
        <v>10</v>
      </c>
      <c r="B16">
        <v>5</v>
      </c>
      <c r="C16">
        <v>2</v>
      </c>
      <c r="D16">
        <v>3</v>
      </c>
      <c r="E16">
        <v>76</v>
      </c>
      <c r="F16">
        <v>58</v>
      </c>
      <c r="G16" s="2"/>
      <c r="H16">
        <v>0</v>
      </c>
      <c r="I16">
        <v>1</v>
      </c>
      <c r="K16" t="str">
        <f t="shared" si="0"/>
        <v>Insert into UFMT_BUILD_RULE (FORMAT_ID, FIELD_NO, PRIORITY, FIELD_ID, COND_ID, VALUE_ID, CONV_KEY, F_CHECK, F_WRITE) Values ('10', '5', '2', '3', '76', '58', '', '0', '1');</v>
      </c>
      <c r="L16" t="str">
        <f t="shared" si="1"/>
        <v>Update UFMT_BUILD_RULE SET FIELD_ID='3',COND_ID='76',VALUE_ID='58',CONV_KEY='',F_CHECK='0',F_WRITE='1' Where FORMAT_ID = '10' AND FIELD_NO = '5' AND PRIORITY = '2';</v>
      </c>
      <c r="M16" t="str">
        <f t="shared" si="2"/>
        <v>Delete from UFMT_BUILD_RULE Where FORMAT_ID = '10' AND FIELD_NO = '5' AND PRIORITY = '2';</v>
      </c>
      <c r="O16" t="s">
        <v>1326</v>
      </c>
      <c r="P16" t="str">
        <f>VLOOKUP(D16,UFMT_FIELD_FORMAT!A:H,8,FALSE)</f>
        <v>012 Fix Padded L0</v>
      </c>
      <c r="Q16" t="str">
        <f>IF(ISBLANK(E16),"",VLOOKUP(E16,UFMT_CONDITION!A:J,10,FALSE))</f>
        <v>Amt tp is Avail Balance</v>
      </c>
      <c r="R16" t="str">
        <f>VLOOKUP(F16,UFMT_VALUE!A:E,5,FALSE)</f>
        <v>Tag, SVT_ACCT1_ABAL</v>
      </c>
      <c r="S16" t="str">
        <f>IF(ISBLANK(G16),"",VLOOKUP(G16,UFMT_CONVERSION!A:C,3,FALSE))</f>
        <v/>
      </c>
      <c r="T16" t="str">
        <f t="shared" si="3"/>
        <v>Field '012 Fix Padded L0',Cond 'Amt tp is Avail Balance', Value 'Tag, SVT_ACCT1_ABAL'</v>
      </c>
    </row>
    <row r="17" spans="1:20" x14ac:dyDescent="0.35">
      <c r="A17">
        <v>10</v>
      </c>
      <c r="B17">
        <v>5</v>
      </c>
      <c r="C17">
        <v>4</v>
      </c>
      <c r="D17">
        <v>3</v>
      </c>
      <c r="E17">
        <v>75</v>
      </c>
      <c r="F17">
        <v>308</v>
      </c>
      <c r="G17">
        <v>131</v>
      </c>
      <c r="H17">
        <v>0</v>
      </c>
      <c r="I17">
        <v>1</v>
      </c>
      <c r="K17" t="str">
        <f t="shared" si="0"/>
        <v>Insert into UFMT_BUILD_RULE (FORMAT_ID, FIELD_NO, PRIORITY, FIELD_ID, COND_ID, VALUE_ID, CONV_KEY, F_CHECK, F_WRITE) Values ('10', '5', '4', '3', '75', '308', '131', '0', '1');</v>
      </c>
      <c r="L17" t="str">
        <f t="shared" si="1"/>
        <v>Update UFMT_BUILD_RULE SET FIELD_ID='3',COND_ID='75',VALUE_ID='308',CONV_KEY='131',F_CHECK='0',F_WRITE='1' Where FORMAT_ID = '10' AND FIELD_NO = '5' AND PRIORITY = '4';</v>
      </c>
      <c r="M17" t="str">
        <f t="shared" si="2"/>
        <v>Delete from UFMT_BUILD_RULE Where FORMAT_ID = '10' AND FIELD_NO = '5' AND PRIORITY = '4';</v>
      </c>
      <c r="O17" t="s">
        <v>1326</v>
      </c>
      <c r="P17" t="str">
        <f>VLOOKUP(D17,UFMT_FIELD_FORMAT!A:H,8,FALSE)</f>
        <v>012 Fix Padded L0</v>
      </c>
      <c r="Q17" t="str">
        <f>IF(ISBLANK(E17),"",VLOOKUP(E17,UFMT_CONDITION!A:J,10,FALSE))</f>
        <v>Amt tp is Ledger Balance</v>
      </c>
      <c r="R17" t="str">
        <f>VLOOKUP(F17,UFMT_VALUE!A:E,5,FALSE)</f>
        <v>bitfld, UMF_BITIDX_ACCTBAL</v>
      </c>
      <c r="S17" t="str">
        <f>IF(ISBLANK(G17),"",VLOOKUP(G17,UFMT_CONVERSION!A:C,3,FALSE))</f>
        <v>Set to 1</v>
      </c>
      <c r="T17" t="str">
        <f t="shared" si="3"/>
        <v>Field '012 Fix Padded L0',Cond 'Amt tp is Ledger Balance', Value 'bitfld, UMF_BITIDX_ACCTBAL', Conv 'Set to 1'</v>
      </c>
    </row>
    <row r="18" spans="1:20" x14ac:dyDescent="0.35">
      <c r="A18">
        <v>10</v>
      </c>
      <c r="B18">
        <v>5</v>
      </c>
      <c r="C18">
        <v>5</v>
      </c>
      <c r="D18">
        <v>3</v>
      </c>
      <c r="E18">
        <v>76</v>
      </c>
      <c r="F18">
        <v>304</v>
      </c>
      <c r="G18">
        <v>131</v>
      </c>
      <c r="H18">
        <v>0</v>
      </c>
      <c r="I18">
        <v>1</v>
      </c>
      <c r="K18" t="str">
        <f t="shared" si="0"/>
        <v>Insert into UFMT_BUILD_RULE (FORMAT_ID, FIELD_NO, PRIORITY, FIELD_ID, COND_ID, VALUE_ID, CONV_KEY, F_CHECK, F_WRITE) Values ('10', '5', '5', '3', '76', '304', '131', '0', '1');</v>
      </c>
      <c r="L18" t="str">
        <f t="shared" si="1"/>
        <v>Update UFMT_BUILD_RULE SET FIELD_ID='3',COND_ID='76',VALUE_ID='304',CONV_KEY='131',F_CHECK='0',F_WRITE='1' Where FORMAT_ID = '10' AND FIELD_NO = '5' AND PRIORITY = '5';</v>
      </c>
      <c r="M18" t="str">
        <f t="shared" si="2"/>
        <v>Delete from UFMT_BUILD_RULE Where FORMAT_ID = '10' AND FIELD_NO = '5' AND PRIORITY = '5';</v>
      </c>
      <c r="O18" t="s">
        <v>1326</v>
      </c>
      <c r="P18" t="str">
        <f>VLOOKUP(D18,UFMT_FIELD_FORMAT!A:H,8,FALSE)</f>
        <v>012 Fix Padded L0</v>
      </c>
      <c r="Q18" t="str">
        <f>IF(ISBLANK(E18),"",VLOOKUP(E18,UFMT_CONDITION!A:J,10,FALSE))</f>
        <v>Amt tp is Avail Balance</v>
      </c>
      <c r="R18" t="str">
        <f>VLOOKUP(F18,UFMT_VALUE!A:E,5,FALSE)</f>
        <v>bitfld, UMF_BITIDX_NETBAL</v>
      </c>
      <c r="S18" t="str">
        <f>IF(ISBLANK(G18),"",VLOOKUP(G18,UFMT_CONVERSION!A:C,3,FALSE))</f>
        <v>Set to 1</v>
      </c>
      <c r="T18" t="str">
        <f t="shared" si="3"/>
        <v>Field '012 Fix Padded L0',Cond 'Amt tp is Avail Balance', Value 'bitfld, UMF_BITIDX_NETBAL', Conv 'Set to 1'</v>
      </c>
    </row>
    <row r="19" spans="1:20" x14ac:dyDescent="0.35">
      <c r="A19">
        <v>100</v>
      </c>
      <c r="B19">
        <v>7</v>
      </c>
      <c r="C19">
        <v>1</v>
      </c>
      <c r="D19">
        <v>25</v>
      </c>
      <c r="F19">
        <v>206</v>
      </c>
      <c r="H19">
        <v>0</v>
      </c>
      <c r="I19">
        <v>0</v>
      </c>
      <c r="K19" t="str">
        <f t="shared" si="0"/>
        <v>Insert into UFMT_BUILD_RULE (FORMAT_ID, FIELD_NO, PRIORITY, FIELD_ID, COND_ID, VALUE_ID, CONV_KEY, F_CHECK, F_WRITE) Values ('100', '7', '1', '25', '', '206', '', '0', '0');</v>
      </c>
      <c r="L19" t="str">
        <f t="shared" si="1"/>
        <v>Update UFMT_BUILD_RULE SET FIELD_ID='25',COND_ID='',VALUE_ID='206',CONV_KEY='',F_CHECK='0',F_WRITE='0' Where FORMAT_ID = '100' AND FIELD_NO = '7' AND PRIORITY = '1';</v>
      </c>
      <c r="M19" t="str">
        <f t="shared" si="2"/>
        <v>Delete from UFMT_BUILD_RULE Where FORMAT_ID = '100' AND FIELD_NO = '7' AND PRIORITY = '1';</v>
      </c>
      <c r="O19" t="s">
        <v>1326</v>
      </c>
      <c r="P19" t="str">
        <f>VLOOKUP(D19,UFMT_FIELD_FORMAT!A:H,8,FALSE)</f>
        <v>010 Fix Padded L0</v>
      </c>
      <c r="Q19" t="str">
        <f>IF(ISBLANK(E19),"",VLOOKUP(E19,UFMT_CONDITION!A:J,10,FALSE))</f>
        <v/>
      </c>
      <c r="R19" t="str">
        <f>VLOOKUP(F19,UFMT_VALUE!A:E,5,FALSE)</f>
        <v>Tag, SVT_TRANSMIT_TIME, integer</v>
      </c>
      <c r="S19" t="str">
        <f>IF(ISBLANK(G19),"",VLOOKUP(G19,UFMT_CONVERSION!A:C,3,FALSE))</f>
        <v/>
      </c>
      <c r="T19" t="str">
        <f t="shared" si="3"/>
        <v>Field '010 Fix Padded L0', Value 'Tag, SVT_TRANSMIT_TIME, integer'</v>
      </c>
    </row>
    <row r="20" spans="1:20" x14ac:dyDescent="0.35">
      <c r="A20">
        <v>100</v>
      </c>
      <c r="B20">
        <v>11</v>
      </c>
      <c r="C20">
        <v>1</v>
      </c>
      <c r="D20">
        <v>5</v>
      </c>
      <c r="F20">
        <v>40</v>
      </c>
      <c r="G20">
        <v>52</v>
      </c>
      <c r="H20">
        <v>0</v>
      </c>
      <c r="I20">
        <v>0</v>
      </c>
      <c r="K20" t="str">
        <f t="shared" si="0"/>
        <v>Insert into UFMT_BUILD_RULE (FORMAT_ID, FIELD_NO, PRIORITY, FIELD_ID, COND_ID, VALUE_ID, CONV_KEY, F_CHECK, F_WRITE) Values ('100', '11', '1', '5', '', '40', '52', '0', '0');</v>
      </c>
      <c r="L20" t="str">
        <f t="shared" si="1"/>
        <v>Update UFMT_BUILD_RULE SET FIELD_ID='5',COND_ID='',VALUE_ID='40',CONV_KEY='52',F_CHECK='0',F_WRITE='0' Where FORMAT_ID = '100' AND FIELD_NO = '11' AND PRIORITY = '1';</v>
      </c>
      <c r="M20" t="str">
        <f t="shared" si="2"/>
        <v>Delete from UFMT_BUILD_RULE Where FORMAT_ID = '100' AND FIELD_NO = '11' AND PRIORITY = '1';</v>
      </c>
      <c r="O20" t="s">
        <v>1326</v>
      </c>
      <c r="P20" t="str">
        <f>VLOOKUP(D20,UFMT_FIELD_FORMAT!A:H,8,FALSE)</f>
        <v>006 Fix Padded L0</v>
      </c>
      <c r="Q20" t="str">
        <f>IF(ISBLANK(E20),"",VLOOKUP(E20,UFMT_CONDITION!A:J,10,FALSE))</f>
        <v/>
      </c>
      <c r="R20" t="str">
        <f>VLOOKUP(F20,UFMT_VALUE!A:E,5,FALSE)</f>
        <v>Tag, SVT_UTRANSNO</v>
      </c>
      <c r="S20" t="str">
        <f>IF(ISBLANK(G20),"",VLOOKUP(G20,UFMT_CONVERSION!A:C,3,FALSE))</f>
        <v>Get F11 from utrnno (last 6 digits)</v>
      </c>
      <c r="T20" t="str">
        <f t="shared" si="3"/>
        <v>Field '006 Fix Padded L0', Value 'Tag, SVT_UTRANSNO', Conv 'Get F11 from utrnno (last 6 digits)'</v>
      </c>
    </row>
    <row r="21" spans="1:20" x14ac:dyDescent="0.35">
      <c r="A21">
        <v>100</v>
      </c>
      <c r="B21">
        <v>48</v>
      </c>
      <c r="C21">
        <v>1</v>
      </c>
      <c r="D21">
        <v>20</v>
      </c>
      <c r="E21">
        <v>12</v>
      </c>
      <c r="F21">
        <v>50</v>
      </c>
      <c r="H21">
        <v>0</v>
      </c>
      <c r="I21">
        <v>0</v>
      </c>
      <c r="K21" t="str">
        <f t="shared" si="0"/>
        <v>Insert into UFMT_BUILD_RULE (FORMAT_ID, FIELD_NO, PRIORITY, FIELD_ID, COND_ID, VALUE_ID, CONV_KEY, F_CHECK, F_WRITE) Values ('100', '48', '1', '20', '12', '50', '', '0', '0');</v>
      </c>
      <c r="L21" t="str">
        <f t="shared" si="1"/>
        <v>Update UFMT_BUILD_RULE SET FIELD_ID='20',COND_ID='12',VALUE_ID='50',CONV_KEY='',F_CHECK='0',F_WRITE='0' Where FORMAT_ID = '100' AND FIELD_NO = '48' AND PRIORITY = '1';</v>
      </c>
      <c r="M21" t="str">
        <f t="shared" si="2"/>
        <v>Delete from UFMT_BUILD_RULE Where FORMAT_ID = '100' AND FIELD_NO = '48' AND PRIORITY = '1';</v>
      </c>
      <c r="O21" t="s">
        <v>1326</v>
      </c>
      <c r="P21" t="str">
        <f>VLOOKUP(D21,UFMT_FIELD_FORMAT!A:H,8,FALSE)</f>
        <v>999 Var LLLA</v>
      </c>
      <c r="Q21" t="str">
        <f>IF(ISBLANK(E21),"",VLOOKUP(E21,UFMT_CONDITION!A:J,10,FALSE))</f>
        <v>ALWAYS FALSE condition</v>
      </c>
      <c r="R21" t="str">
        <f>VLOOKUP(F21,UFMT_VALUE!A:E,5,FALSE)</f>
        <v>DE48 Additional data</v>
      </c>
      <c r="S21" t="str">
        <f>IF(ISBLANK(G21),"",VLOOKUP(G21,UFMT_CONVERSION!A:C,3,FALSE))</f>
        <v/>
      </c>
      <c r="T21" t="str">
        <f t="shared" si="3"/>
        <v>Field '999 Var LLLA',Cond 'ALWAYS FALSE condition', Value 'DE48 Additional data'</v>
      </c>
    </row>
    <row r="22" spans="1:20" x14ac:dyDescent="0.35">
      <c r="A22">
        <v>100</v>
      </c>
      <c r="B22">
        <v>70</v>
      </c>
      <c r="C22">
        <v>1</v>
      </c>
      <c r="D22">
        <v>14</v>
      </c>
      <c r="F22">
        <v>46</v>
      </c>
      <c r="G22">
        <v>59</v>
      </c>
      <c r="H22">
        <v>0</v>
      </c>
      <c r="I22">
        <v>0</v>
      </c>
      <c r="K22" t="str">
        <f t="shared" si="0"/>
        <v>Insert into UFMT_BUILD_RULE (FORMAT_ID, FIELD_NO, PRIORITY, FIELD_ID, COND_ID, VALUE_ID, CONV_KEY, F_CHECK, F_WRITE) Values ('100', '70', '1', '14', '', '46', '59', '0', '0');</v>
      </c>
      <c r="L22" t="str">
        <f t="shared" si="1"/>
        <v>Update UFMT_BUILD_RULE SET FIELD_ID='14',COND_ID='',VALUE_ID='46',CONV_KEY='59',F_CHECK='0',F_WRITE='0' Where FORMAT_ID = '100' AND FIELD_NO = '70' AND PRIORITY = '1';</v>
      </c>
      <c r="M22" t="str">
        <f t="shared" si="2"/>
        <v>Delete from UFMT_BUILD_RULE Where FORMAT_ID = '100' AND FIELD_NO = '70' AND PRIORITY = '1';</v>
      </c>
      <c r="O22" t="s">
        <v>1326</v>
      </c>
      <c r="P22" t="str">
        <f>VLOOKUP(D22,UFMT_FIELD_FORMAT!A:H,8,FALSE)</f>
        <v>003 Fix Padded L</v>
      </c>
      <c r="Q22" t="str">
        <f>IF(ISBLANK(E22),"",VLOOKUP(E22,UFMT_CONDITION!A:J,10,FALSE))</f>
        <v/>
      </c>
      <c r="R22" t="str">
        <f>VLOOKUP(F22,UFMT_VALUE!A:E,5,FALSE)</f>
        <v>Tag, SVT_NTWM_MSGTYPE, integer</v>
      </c>
      <c r="S22" t="str">
        <f>IF(ISBLANK(G22),"",VLOOKUP(G22,UFMT_CONVERSION!A:C,3,FALSE))</f>
        <v>iBSM SVT_NTWM_MSGTYPE -&gt; F70</v>
      </c>
      <c r="T22" t="str">
        <f t="shared" si="3"/>
        <v>Field '003 Fix Padded L', Value 'Tag, SVT_NTWM_MSGTYPE, integer', Conv 'iBSM SVT_NTWM_MSGTYPE -&gt; F70'</v>
      </c>
    </row>
    <row r="23" spans="1:20" x14ac:dyDescent="0.35">
      <c r="A23">
        <v>101</v>
      </c>
      <c r="B23">
        <v>7</v>
      </c>
      <c r="C23">
        <v>1</v>
      </c>
      <c r="D23">
        <v>25</v>
      </c>
      <c r="F23">
        <v>206</v>
      </c>
      <c r="H23">
        <v>0</v>
      </c>
      <c r="I23">
        <v>0</v>
      </c>
      <c r="K23" t="str">
        <f t="shared" si="0"/>
        <v>Insert into UFMT_BUILD_RULE (FORMAT_ID, FIELD_NO, PRIORITY, FIELD_ID, COND_ID, VALUE_ID, CONV_KEY, F_CHECK, F_WRITE) Values ('101', '7', '1', '25', '', '206', '', '0', '0');</v>
      </c>
      <c r="L23" t="str">
        <f t="shared" si="1"/>
        <v>Update UFMT_BUILD_RULE SET FIELD_ID='25',COND_ID='',VALUE_ID='206',CONV_KEY='',F_CHECK='0',F_WRITE='0' Where FORMAT_ID = '101' AND FIELD_NO = '7' AND PRIORITY = '1';</v>
      </c>
      <c r="M23" t="str">
        <f t="shared" si="2"/>
        <v>Delete from UFMT_BUILD_RULE Where FORMAT_ID = '101' AND FIELD_NO = '7' AND PRIORITY = '1';</v>
      </c>
      <c r="O23" t="s">
        <v>1326</v>
      </c>
      <c r="P23" t="str">
        <f>VLOOKUP(D23,UFMT_FIELD_FORMAT!A:H,8,FALSE)</f>
        <v>010 Fix Padded L0</v>
      </c>
      <c r="Q23" t="str">
        <f>IF(ISBLANK(E23),"",VLOOKUP(E23,UFMT_CONDITION!A:J,10,FALSE))</f>
        <v/>
      </c>
      <c r="R23" t="str">
        <f>VLOOKUP(F23,UFMT_VALUE!A:E,5,FALSE)</f>
        <v>Tag, SVT_TRANSMIT_TIME, integer</v>
      </c>
      <c r="S23" t="str">
        <f>IF(ISBLANK(G23),"",VLOOKUP(G23,UFMT_CONVERSION!A:C,3,FALSE))</f>
        <v/>
      </c>
      <c r="T23" t="str">
        <f t="shared" si="3"/>
        <v>Field '010 Fix Padded L0', Value 'Tag, SVT_TRANSMIT_TIME, integer'</v>
      </c>
    </row>
    <row r="24" spans="1:20" x14ac:dyDescent="0.35">
      <c r="A24">
        <v>101</v>
      </c>
      <c r="B24">
        <v>11</v>
      </c>
      <c r="C24">
        <v>1</v>
      </c>
      <c r="D24">
        <v>5</v>
      </c>
      <c r="F24">
        <v>47</v>
      </c>
      <c r="H24">
        <v>0</v>
      </c>
      <c r="I24">
        <v>0</v>
      </c>
      <c r="K24" t="str">
        <f t="shared" si="0"/>
        <v>Insert into UFMT_BUILD_RULE (FORMAT_ID, FIELD_NO, PRIORITY, FIELD_ID, COND_ID, VALUE_ID, CONV_KEY, F_CHECK, F_WRITE) Values ('101', '11', '1', '5', '', '47', '', '0', '0');</v>
      </c>
      <c r="L24" t="str">
        <f t="shared" si="1"/>
        <v>Update UFMT_BUILD_RULE SET FIELD_ID='5',COND_ID='',VALUE_ID='47',CONV_KEY='',F_CHECK='0',F_WRITE='0' Where FORMAT_ID = '101' AND FIELD_NO = '11' AND PRIORITY = '1';</v>
      </c>
      <c r="M24" t="str">
        <f t="shared" si="2"/>
        <v>Delete from UFMT_BUILD_RULE Where FORMAT_ID = '101' AND FIELD_NO = '11' AND PRIORITY = '1';</v>
      </c>
      <c r="O24" t="s">
        <v>1326</v>
      </c>
      <c r="P24" t="str">
        <f>VLOOKUP(D24,UFMT_FIELD_FORMAT!A:H,8,FALSE)</f>
        <v>006 Fix Padded L0</v>
      </c>
      <c r="Q24" t="str">
        <f>IF(ISBLANK(E24),"",VLOOKUP(E24,UFMT_CONDITION!A:J,10,FALSE))</f>
        <v/>
      </c>
      <c r="R24" t="str">
        <f>VLOOKUP(F24,UFMT_VALUE!A:E,5,FALSE)</f>
        <v>Tag, SVT_ACQ_TRACE_NO, string</v>
      </c>
      <c r="S24" t="str">
        <f>IF(ISBLANK(G24),"",VLOOKUP(G24,UFMT_CONVERSION!A:C,3,FALSE))</f>
        <v/>
      </c>
      <c r="T24" t="str">
        <f t="shared" si="3"/>
        <v>Field '006 Fix Padded L0', Value 'Tag, SVT_ACQ_TRACE_NO, string'</v>
      </c>
    </row>
    <row r="25" spans="1:20" x14ac:dyDescent="0.35">
      <c r="A25">
        <v>101</v>
      </c>
      <c r="B25">
        <v>39</v>
      </c>
      <c r="C25">
        <v>1</v>
      </c>
      <c r="D25">
        <v>46</v>
      </c>
      <c r="F25">
        <v>44</v>
      </c>
      <c r="G25">
        <v>33</v>
      </c>
      <c r="H25">
        <v>0</v>
      </c>
      <c r="I25">
        <v>1</v>
      </c>
      <c r="K25" t="str">
        <f t="shared" si="0"/>
        <v>Insert into UFMT_BUILD_RULE (FORMAT_ID, FIELD_NO, PRIORITY, FIELD_ID, COND_ID, VALUE_ID, CONV_KEY, F_CHECK, F_WRITE) Values ('101', '39', '1', '46', '', '44', '33', '0', '1');</v>
      </c>
      <c r="L25" t="str">
        <f t="shared" si="1"/>
        <v>Update UFMT_BUILD_RULE SET FIELD_ID='46',COND_ID='',VALUE_ID='44',CONV_KEY='33',F_CHECK='0',F_WRITE='1' Where FORMAT_ID = '101' AND FIELD_NO = '39' AND PRIORITY = '1';</v>
      </c>
      <c r="M25" t="str">
        <f t="shared" si="2"/>
        <v>Delete from UFMT_BUILD_RULE Where FORMAT_ID = '101' AND FIELD_NO = '39' AND PRIORITY = '1';</v>
      </c>
      <c r="O25" t="s">
        <v>1326</v>
      </c>
      <c r="P25" t="str">
        <f>VLOOKUP(D25,UFMT_FIELD_FORMAT!A:H,8,FALSE)</f>
        <v>02 Fix Padded L0</v>
      </c>
      <c r="Q25" t="str">
        <f>IF(ISBLANK(E25),"",VLOOKUP(E25,UFMT_CONDITION!A:J,10,FALSE))</f>
        <v/>
      </c>
      <c r="R25" t="str">
        <f>VLOOKUP(F25,UFMT_VALUE!A:E,5,FALSE)</f>
        <v>Tag, SVT_SV_RESP</v>
      </c>
      <c r="S25" t="str">
        <f>IF(ISBLANK(G25),"",VLOOKUP(G25,UFMT_CONVERSION!A:C,3,FALSE))</f>
        <v>iBSM F39-&gt;SV RESP</v>
      </c>
      <c r="T25" t="str">
        <f t="shared" si="3"/>
        <v>Field '02 Fix Padded L0', Value 'Tag, SVT_SV_RESP', Conv 'iBSM F39-&gt;SV RESP'</v>
      </c>
    </row>
    <row r="26" spans="1:20" x14ac:dyDescent="0.35">
      <c r="A26">
        <v>101</v>
      </c>
      <c r="B26">
        <v>70</v>
      </c>
      <c r="C26">
        <v>1</v>
      </c>
      <c r="D26">
        <v>14</v>
      </c>
      <c r="F26">
        <v>86</v>
      </c>
      <c r="H26">
        <v>0</v>
      </c>
      <c r="I26">
        <v>0</v>
      </c>
      <c r="K26" t="str">
        <f t="shared" si="0"/>
        <v>Insert into UFMT_BUILD_RULE (FORMAT_ID, FIELD_NO, PRIORITY, FIELD_ID, COND_ID, VALUE_ID, CONV_KEY, F_CHECK, F_WRITE) Values ('101', '70', '1', '14', '', '86', '', '0', '0');</v>
      </c>
      <c r="L26" t="str">
        <f t="shared" si="1"/>
        <v>Update UFMT_BUILD_RULE SET FIELD_ID='14',COND_ID='',VALUE_ID='86',CONV_KEY='',F_CHECK='0',F_WRITE='0' Where FORMAT_ID = '101' AND FIELD_NO = '70' AND PRIORITY = '1';</v>
      </c>
      <c r="M26" t="str">
        <f t="shared" si="2"/>
        <v>Delete from UFMT_BUILD_RULE Where FORMAT_ID = '101' AND FIELD_NO = '70' AND PRIORITY = '1';</v>
      </c>
      <c r="O26" t="s">
        <v>1326</v>
      </c>
      <c r="P26" t="str">
        <f>VLOOKUP(D26,UFMT_FIELD_FORMAT!A:H,8,FALSE)</f>
        <v>003 Fix Padded L</v>
      </c>
      <c r="Q26" t="str">
        <f>IF(ISBLANK(E26),"",VLOOKUP(E26,UFMT_CONDITION!A:J,10,FALSE))</f>
        <v/>
      </c>
      <c r="R26" t="str">
        <f>VLOOKUP(F26,UFMT_VALUE!A:E,5,FALSE)</f>
        <v>Const, Network code for 87 LOGIN</v>
      </c>
      <c r="S26" t="str">
        <f>IF(ISBLANK(G26),"",VLOOKUP(G26,UFMT_CONVERSION!A:C,3,FALSE))</f>
        <v/>
      </c>
      <c r="T26" t="str">
        <f t="shared" si="3"/>
        <v>Field '003 Fix Padded L', Value 'Const, Network code for 87 LOGIN'</v>
      </c>
    </row>
    <row r="27" spans="1:20" x14ac:dyDescent="0.35">
      <c r="A27">
        <v>102</v>
      </c>
      <c r="B27">
        <v>7</v>
      </c>
      <c r="C27">
        <v>1</v>
      </c>
      <c r="D27">
        <v>25</v>
      </c>
      <c r="F27">
        <v>206</v>
      </c>
      <c r="H27">
        <v>0</v>
      </c>
      <c r="I27">
        <v>1</v>
      </c>
      <c r="K27" t="str">
        <f t="shared" si="0"/>
        <v>Insert into UFMT_BUILD_RULE (FORMAT_ID, FIELD_NO, PRIORITY, FIELD_ID, COND_ID, VALUE_ID, CONV_KEY, F_CHECK, F_WRITE) Values ('102', '7', '1', '25', '', '206', '', '0', '1');</v>
      </c>
      <c r="L27" t="str">
        <f t="shared" si="1"/>
        <v>Update UFMT_BUILD_RULE SET FIELD_ID='25',COND_ID='',VALUE_ID='206',CONV_KEY='',F_CHECK='0',F_WRITE='1' Where FORMAT_ID = '102' AND FIELD_NO = '7' AND PRIORITY = '1';</v>
      </c>
      <c r="M27" t="str">
        <f t="shared" si="2"/>
        <v>Delete from UFMT_BUILD_RULE Where FORMAT_ID = '102' AND FIELD_NO = '7' AND PRIORITY = '1';</v>
      </c>
      <c r="O27" t="s">
        <v>1326</v>
      </c>
      <c r="P27" t="str">
        <f>VLOOKUP(D27,UFMT_FIELD_FORMAT!A:H,8,FALSE)</f>
        <v>010 Fix Padded L0</v>
      </c>
      <c r="Q27" t="str">
        <f>IF(ISBLANK(E27),"",VLOOKUP(E27,UFMT_CONDITION!A:J,10,FALSE))</f>
        <v/>
      </c>
      <c r="R27" t="str">
        <f>VLOOKUP(F27,UFMT_VALUE!A:E,5,FALSE)</f>
        <v>Tag, SVT_TRANSMIT_TIME, integer</v>
      </c>
      <c r="S27" t="str">
        <f>IF(ISBLANK(G27),"",VLOOKUP(G27,UFMT_CONVERSION!A:C,3,FALSE))</f>
        <v/>
      </c>
      <c r="T27" t="str">
        <f t="shared" si="3"/>
        <v>Field '010 Fix Padded L0', Value 'Tag, SVT_TRANSMIT_TIME, integer'</v>
      </c>
    </row>
    <row r="28" spans="1:20" x14ac:dyDescent="0.35">
      <c r="A28">
        <v>102</v>
      </c>
      <c r="B28">
        <v>11</v>
      </c>
      <c r="C28">
        <v>1</v>
      </c>
      <c r="D28">
        <v>5</v>
      </c>
      <c r="F28">
        <v>47</v>
      </c>
      <c r="H28">
        <v>0</v>
      </c>
      <c r="I28">
        <v>1</v>
      </c>
      <c r="K28" t="str">
        <f t="shared" si="0"/>
        <v>Insert into UFMT_BUILD_RULE (FORMAT_ID, FIELD_NO, PRIORITY, FIELD_ID, COND_ID, VALUE_ID, CONV_KEY, F_CHECK, F_WRITE) Values ('102', '11', '1', '5', '', '47', '', '0', '1');</v>
      </c>
      <c r="L28" t="str">
        <f t="shared" si="1"/>
        <v>Update UFMT_BUILD_RULE SET FIELD_ID='5',COND_ID='',VALUE_ID='47',CONV_KEY='',F_CHECK='0',F_WRITE='1' Where FORMAT_ID = '102' AND FIELD_NO = '11' AND PRIORITY = '1';</v>
      </c>
      <c r="M28" t="str">
        <f t="shared" si="2"/>
        <v>Delete from UFMT_BUILD_RULE Where FORMAT_ID = '102' AND FIELD_NO = '11' AND PRIORITY = '1';</v>
      </c>
      <c r="O28" t="s">
        <v>1326</v>
      </c>
      <c r="P28" t="str">
        <f>VLOOKUP(D28,UFMT_FIELD_FORMAT!A:H,8,FALSE)</f>
        <v>006 Fix Padded L0</v>
      </c>
      <c r="Q28" t="str">
        <f>IF(ISBLANK(E28),"",VLOOKUP(E28,UFMT_CONDITION!A:J,10,FALSE))</f>
        <v/>
      </c>
      <c r="R28" t="str">
        <f>VLOOKUP(F28,UFMT_VALUE!A:E,5,FALSE)</f>
        <v>Tag, SVT_ACQ_TRACE_NO, string</v>
      </c>
      <c r="S28" t="str">
        <f>IF(ISBLANK(G28),"",VLOOKUP(G28,UFMT_CONVERSION!A:C,3,FALSE))</f>
        <v/>
      </c>
      <c r="T28" t="str">
        <f t="shared" si="3"/>
        <v>Field '006 Fix Padded L0', Value 'Tag, SVT_ACQ_TRACE_NO, string'</v>
      </c>
    </row>
    <row r="29" spans="1:20" x14ac:dyDescent="0.35">
      <c r="A29">
        <v>102</v>
      </c>
      <c r="B29">
        <v>48</v>
      </c>
      <c r="C29">
        <v>1</v>
      </c>
      <c r="D29">
        <v>20</v>
      </c>
      <c r="F29">
        <v>50</v>
      </c>
      <c r="H29">
        <v>0</v>
      </c>
      <c r="I29">
        <v>1</v>
      </c>
      <c r="K29" t="str">
        <f t="shared" si="0"/>
        <v>Insert into UFMT_BUILD_RULE (FORMAT_ID, FIELD_NO, PRIORITY, FIELD_ID, COND_ID, VALUE_ID, CONV_KEY, F_CHECK, F_WRITE) Values ('102', '48', '1', '20', '', '50', '', '0', '1');</v>
      </c>
      <c r="L29" t="str">
        <f t="shared" si="1"/>
        <v>Update UFMT_BUILD_RULE SET FIELD_ID='20',COND_ID='',VALUE_ID='50',CONV_KEY='',F_CHECK='0',F_WRITE='1' Where FORMAT_ID = '102' AND FIELD_NO = '48' AND PRIORITY = '1';</v>
      </c>
      <c r="M29" t="str">
        <f t="shared" si="2"/>
        <v>Delete from UFMT_BUILD_RULE Where FORMAT_ID = '102' AND FIELD_NO = '48' AND PRIORITY = '1';</v>
      </c>
      <c r="O29" t="s">
        <v>1326</v>
      </c>
      <c r="P29" t="str">
        <f>VLOOKUP(D29,UFMT_FIELD_FORMAT!A:H,8,FALSE)</f>
        <v>999 Var LLLA</v>
      </c>
      <c r="Q29" t="str">
        <f>IF(ISBLANK(E29),"",VLOOKUP(E29,UFMT_CONDITION!A:J,10,FALSE))</f>
        <v/>
      </c>
      <c r="R29" t="str">
        <f>VLOOKUP(F29,UFMT_VALUE!A:E,5,FALSE)</f>
        <v>DE48 Additional data</v>
      </c>
      <c r="S29" t="str">
        <f>IF(ISBLANK(G29),"",VLOOKUP(G29,UFMT_CONVERSION!A:C,3,FALSE))</f>
        <v/>
      </c>
      <c r="T29" t="str">
        <f t="shared" si="3"/>
        <v>Field '999 Var LLLA', Value 'DE48 Additional data'</v>
      </c>
    </row>
    <row r="30" spans="1:20" x14ac:dyDescent="0.35">
      <c r="A30">
        <v>102</v>
      </c>
      <c r="B30">
        <v>70</v>
      </c>
      <c r="C30">
        <v>1</v>
      </c>
      <c r="D30">
        <v>14</v>
      </c>
      <c r="F30">
        <v>46</v>
      </c>
      <c r="H30">
        <v>0</v>
      </c>
      <c r="I30">
        <v>1</v>
      </c>
      <c r="K30" t="str">
        <f t="shared" si="0"/>
        <v>Insert into UFMT_BUILD_RULE (FORMAT_ID, FIELD_NO, PRIORITY, FIELD_ID, COND_ID, VALUE_ID, CONV_KEY, F_CHECK, F_WRITE) Values ('102', '70', '1', '14', '', '46', '', '0', '1');</v>
      </c>
      <c r="L30" t="str">
        <f t="shared" si="1"/>
        <v>Update UFMT_BUILD_RULE SET FIELD_ID='14',COND_ID='',VALUE_ID='46',CONV_KEY='',F_CHECK='0',F_WRITE='1' Where FORMAT_ID = '102' AND FIELD_NO = '70' AND PRIORITY = '1';</v>
      </c>
      <c r="M30" t="str">
        <f t="shared" si="2"/>
        <v>Delete from UFMT_BUILD_RULE Where FORMAT_ID = '102' AND FIELD_NO = '70' AND PRIORITY = '1';</v>
      </c>
      <c r="O30" t="s">
        <v>1326</v>
      </c>
      <c r="P30" t="str">
        <f>VLOOKUP(D30,UFMT_FIELD_FORMAT!A:H,8,FALSE)</f>
        <v>003 Fix Padded L</v>
      </c>
      <c r="Q30" t="str">
        <f>IF(ISBLANK(E30),"",VLOOKUP(E30,UFMT_CONDITION!A:J,10,FALSE))</f>
        <v/>
      </c>
      <c r="R30" t="str">
        <f>VLOOKUP(F30,UFMT_VALUE!A:E,5,FALSE)</f>
        <v>Tag, SVT_NTWM_MSGTYPE, integer</v>
      </c>
      <c r="S30" t="str">
        <f>IF(ISBLANK(G30),"",VLOOKUP(G30,UFMT_CONVERSION!A:C,3,FALSE))</f>
        <v/>
      </c>
      <c r="T30" t="str">
        <f t="shared" si="3"/>
        <v>Field '003 Fix Padded L', Value 'Tag, SVT_NTWM_MSGTYPE, integer'</v>
      </c>
    </row>
    <row r="31" spans="1:20" x14ac:dyDescent="0.35">
      <c r="A31">
        <v>102</v>
      </c>
      <c r="B31">
        <v>70</v>
      </c>
      <c r="C31">
        <v>2</v>
      </c>
      <c r="D31">
        <v>14</v>
      </c>
      <c r="F31">
        <v>363</v>
      </c>
      <c r="G31">
        <v>64</v>
      </c>
      <c r="H31">
        <v>0</v>
      </c>
      <c r="I31">
        <v>1</v>
      </c>
      <c r="K31" t="str">
        <f t="shared" si="0"/>
        <v>Insert into UFMT_BUILD_RULE (FORMAT_ID, FIELD_NO, PRIORITY, FIELD_ID, COND_ID, VALUE_ID, CONV_KEY, F_CHECK, F_WRITE) Values ('102', '70', '2', '14', '', '363', '64', '0', '1');</v>
      </c>
      <c r="L31" t="str">
        <f t="shared" si="1"/>
        <v>Update UFMT_BUILD_RULE SET FIELD_ID='14',COND_ID='',VALUE_ID='363',CONV_KEY='64',F_CHECK='0',F_WRITE='1' Where FORMAT_ID = '102' AND FIELD_NO = '70' AND PRIORITY = '2';</v>
      </c>
      <c r="M31" t="str">
        <f t="shared" si="2"/>
        <v>Delete from UFMT_BUILD_RULE Where FORMAT_ID = '102' AND FIELD_NO = '70' AND PRIORITY = '2';</v>
      </c>
      <c r="O31" t="s">
        <v>1326</v>
      </c>
      <c r="P31" t="str">
        <f>VLOOKUP(D31,UFMT_FIELD_FORMAT!A:H,8,FALSE)</f>
        <v>003 Fix Padded L</v>
      </c>
      <c r="Q31" t="str">
        <f>IF(ISBLANK(E31),"",VLOOKUP(E31,UFMT_CONDITION!A:J,10,FALSE))</f>
        <v/>
      </c>
      <c r="R31" t="str">
        <f>VLOOKUP(F31,UFMT_VALUE!A:E,5,FALSE)</f>
        <v>Tag, SVT_TXN_TYPE</v>
      </c>
      <c r="S31" t="str">
        <f>IF(ISBLANK(G31),"",VLOOKUP(G31,UFMT_CONVERSION!A:C,3,FALSE))</f>
        <v>iBSM F70 -&gt; trans_type</v>
      </c>
      <c r="T31" t="str">
        <f t="shared" si="3"/>
        <v>Field '003 Fix Padded L', Value 'Tag, SVT_TXN_TYPE', Conv 'iBSM F70 -&gt; trans_type'</v>
      </c>
    </row>
    <row r="32" spans="1:20" x14ac:dyDescent="0.35">
      <c r="A32">
        <v>103</v>
      </c>
      <c r="B32">
        <v>7</v>
      </c>
      <c r="C32">
        <v>1</v>
      </c>
      <c r="D32">
        <v>25</v>
      </c>
      <c r="F32">
        <v>206</v>
      </c>
      <c r="H32">
        <v>0</v>
      </c>
      <c r="I32">
        <v>0</v>
      </c>
      <c r="K32" t="str">
        <f t="shared" si="0"/>
        <v>Insert into UFMT_BUILD_RULE (FORMAT_ID, FIELD_NO, PRIORITY, FIELD_ID, COND_ID, VALUE_ID, CONV_KEY, F_CHECK, F_WRITE) Values ('103', '7', '1', '25', '', '206', '', '0', '0');</v>
      </c>
      <c r="L32" t="str">
        <f t="shared" si="1"/>
        <v>Update UFMT_BUILD_RULE SET FIELD_ID='25',COND_ID='',VALUE_ID='206',CONV_KEY='',F_CHECK='0',F_WRITE='0' Where FORMAT_ID = '103' AND FIELD_NO = '7' AND PRIORITY = '1';</v>
      </c>
      <c r="M32" t="str">
        <f t="shared" si="2"/>
        <v>Delete from UFMT_BUILD_RULE Where FORMAT_ID = '103' AND FIELD_NO = '7' AND PRIORITY = '1';</v>
      </c>
      <c r="O32" t="s">
        <v>1326</v>
      </c>
      <c r="P32" t="str">
        <f>VLOOKUP(D32,UFMT_FIELD_FORMAT!A:H,8,FALSE)</f>
        <v>010 Fix Padded L0</v>
      </c>
      <c r="Q32" t="str">
        <f>IF(ISBLANK(E32),"",VLOOKUP(E32,UFMT_CONDITION!A:J,10,FALSE))</f>
        <v/>
      </c>
      <c r="R32" t="str">
        <f>VLOOKUP(F32,UFMT_VALUE!A:E,5,FALSE)</f>
        <v>Tag, SVT_TRANSMIT_TIME, integer</v>
      </c>
      <c r="S32" t="str">
        <f>IF(ISBLANK(G32),"",VLOOKUP(G32,UFMT_CONVERSION!A:C,3,FALSE))</f>
        <v/>
      </c>
      <c r="T32" t="str">
        <f t="shared" si="3"/>
        <v>Field '010 Fix Padded L0', Value 'Tag, SVT_TRANSMIT_TIME, integer'</v>
      </c>
    </row>
    <row r="33" spans="1:20" x14ac:dyDescent="0.35">
      <c r="A33">
        <v>103</v>
      </c>
      <c r="B33">
        <v>11</v>
      </c>
      <c r="C33">
        <v>1</v>
      </c>
      <c r="D33">
        <v>5</v>
      </c>
      <c r="F33">
        <v>47</v>
      </c>
      <c r="H33">
        <v>0</v>
      </c>
      <c r="I33">
        <v>0</v>
      </c>
      <c r="K33" t="str">
        <f t="shared" si="0"/>
        <v>Insert into UFMT_BUILD_RULE (FORMAT_ID, FIELD_NO, PRIORITY, FIELD_ID, COND_ID, VALUE_ID, CONV_KEY, F_CHECK, F_WRITE) Values ('103', '11', '1', '5', '', '47', '', '0', '0');</v>
      </c>
      <c r="L33" t="str">
        <f t="shared" si="1"/>
        <v>Update UFMT_BUILD_RULE SET FIELD_ID='5',COND_ID='',VALUE_ID='47',CONV_KEY='',F_CHECK='0',F_WRITE='0' Where FORMAT_ID = '103' AND FIELD_NO = '11' AND PRIORITY = '1';</v>
      </c>
      <c r="M33" t="str">
        <f t="shared" si="2"/>
        <v>Delete from UFMT_BUILD_RULE Where FORMAT_ID = '103' AND FIELD_NO = '11' AND PRIORITY = '1';</v>
      </c>
      <c r="O33" t="s">
        <v>1326</v>
      </c>
      <c r="P33" t="str">
        <f>VLOOKUP(D33,UFMT_FIELD_FORMAT!A:H,8,FALSE)</f>
        <v>006 Fix Padded L0</v>
      </c>
      <c r="Q33" t="str">
        <f>IF(ISBLANK(E33),"",VLOOKUP(E33,UFMT_CONDITION!A:J,10,FALSE))</f>
        <v/>
      </c>
      <c r="R33" t="str">
        <f>VLOOKUP(F33,UFMT_VALUE!A:E,5,FALSE)</f>
        <v>Tag, SVT_ACQ_TRACE_NO, string</v>
      </c>
      <c r="S33" t="str">
        <f>IF(ISBLANK(G33),"",VLOOKUP(G33,UFMT_CONVERSION!A:C,3,FALSE))</f>
        <v/>
      </c>
      <c r="T33" t="str">
        <f t="shared" si="3"/>
        <v>Field '006 Fix Padded L0', Value 'Tag, SVT_ACQ_TRACE_NO, string'</v>
      </c>
    </row>
    <row r="34" spans="1:20" x14ac:dyDescent="0.35">
      <c r="A34">
        <v>103</v>
      </c>
      <c r="B34">
        <v>39</v>
      </c>
      <c r="C34">
        <v>1</v>
      </c>
      <c r="D34">
        <v>46</v>
      </c>
      <c r="F34">
        <v>44</v>
      </c>
      <c r="G34">
        <v>65</v>
      </c>
      <c r="H34">
        <v>0</v>
      </c>
      <c r="I34">
        <v>1</v>
      </c>
      <c r="K34" t="str">
        <f t="shared" si="0"/>
        <v>Insert into UFMT_BUILD_RULE (FORMAT_ID, FIELD_NO, PRIORITY, FIELD_ID, COND_ID, VALUE_ID, CONV_KEY, F_CHECK, F_WRITE) Values ('103', '39', '1', '46', '', '44', '65', '0', '1');</v>
      </c>
      <c r="L34" t="str">
        <f t="shared" si="1"/>
        <v>Update UFMT_BUILD_RULE SET FIELD_ID='46',COND_ID='',VALUE_ID='44',CONV_KEY='65',F_CHECK='0',F_WRITE='1' Where FORMAT_ID = '103' AND FIELD_NO = '39' AND PRIORITY = '1';</v>
      </c>
      <c r="M34" t="str">
        <f t="shared" si="2"/>
        <v>Delete from UFMT_BUILD_RULE Where FORMAT_ID = '103' AND FIELD_NO = '39' AND PRIORITY = '1';</v>
      </c>
      <c r="O34" t="s">
        <v>1326</v>
      </c>
      <c r="P34" t="str">
        <f>VLOOKUP(D34,UFMT_FIELD_FORMAT!A:H,8,FALSE)</f>
        <v>02 Fix Padded L0</v>
      </c>
      <c r="Q34" t="str">
        <f>IF(ISBLANK(E34),"",VLOOKUP(E34,UFMT_CONDITION!A:J,10,FALSE))</f>
        <v/>
      </c>
      <c r="R34" t="str">
        <f>VLOOKUP(F34,UFMT_VALUE!A:E,5,FALSE)</f>
        <v>Tag, SVT_SV_RESP</v>
      </c>
      <c r="S34" t="str">
        <f>IF(ISBLANK(G34),"",VLOOKUP(G34,UFMT_CONVERSION!A:C,3,FALSE))</f>
        <v>iBSM SV RESP -&gt; F39</v>
      </c>
      <c r="T34" t="str">
        <f t="shared" si="3"/>
        <v>Field '02 Fix Padded L0', Value 'Tag, SVT_SV_RESP', Conv 'iBSM SV RESP -&gt; F39'</v>
      </c>
    </row>
    <row r="35" spans="1:20" x14ac:dyDescent="0.35">
      <c r="A35">
        <v>103</v>
      </c>
      <c r="B35">
        <v>70</v>
      </c>
      <c r="C35">
        <v>1</v>
      </c>
      <c r="D35">
        <v>14</v>
      </c>
      <c r="F35">
        <v>46</v>
      </c>
      <c r="H35">
        <v>0</v>
      </c>
      <c r="I35">
        <v>0</v>
      </c>
      <c r="K35" t="str">
        <f t="shared" si="0"/>
        <v>Insert into UFMT_BUILD_RULE (FORMAT_ID, FIELD_NO, PRIORITY, FIELD_ID, COND_ID, VALUE_ID, CONV_KEY, F_CHECK, F_WRITE) Values ('103', '70', '1', '14', '', '46', '', '0', '0');</v>
      </c>
      <c r="L35" t="str">
        <f t="shared" si="1"/>
        <v>Update UFMT_BUILD_RULE SET FIELD_ID='14',COND_ID='',VALUE_ID='46',CONV_KEY='',F_CHECK='0',F_WRITE='0' Where FORMAT_ID = '103' AND FIELD_NO = '70' AND PRIORITY = '1';</v>
      </c>
      <c r="M35" t="str">
        <f t="shared" si="2"/>
        <v>Delete from UFMT_BUILD_RULE Where FORMAT_ID = '103' AND FIELD_NO = '70' AND PRIORITY = '1';</v>
      </c>
      <c r="O35" t="s">
        <v>1326</v>
      </c>
      <c r="P35" t="str">
        <f>VLOOKUP(D35,UFMT_FIELD_FORMAT!A:H,8,FALSE)</f>
        <v>003 Fix Padded L</v>
      </c>
      <c r="Q35" t="str">
        <f>IF(ISBLANK(E35),"",VLOOKUP(E35,UFMT_CONDITION!A:J,10,FALSE))</f>
        <v/>
      </c>
      <c r="R35" t="str">
        <f>VLOOKUP(F35,UFMT_VALUE!A:E,5,FALSE)</f>
        <v>Tag, SVT_NTWM_MSGTYPE, integer</v>
      </c>
      <c r="S35" t="str">
        <f>IF(ISBLANK(G35),"",VLOOKUP(G35,UFMT_CONVERSION!A:C,3,FALSE))</f>
        <v/>
      </c>
      <c r="T35" t="str">
        <f t="shared" si="3"/>
        <v>Field '003 Fix Padded L', Value 'Tag, SVT_NTWM_MSGTYPE, integer'</v>
      </c>
    </row>
    <row r="36" spans="1:20" x14ac:dyDescent="0.35">
      <c r="A36">
        <v>200</v>
      </c>
      <c r="B36">
        <v>2</v>
      </c>
      <c r="C36">
        <v>1</v>
      </c>
      <c r="D36">
        <v>1</v>
      </c>
      <c r="F36">
        <v>2</v>
      </c>
      <c r="H36">
        <v>0</v>
      </c>
      <c r="I36">
        <v>0</v>
      </c>
      <c r="K36" t="str">
        <f t="shared" si="0"/>
        <v>Insert into UFMT_BUILD_RULE (FORMAT_ID, FIELD_NO, PRIORITY, FIELD_ID, COND_ID, VALUE_ID, CONV_KEY, F_CHECK, F_WRITE) Values ('200', '2', '1', '1', '', '2', '', '0', '0');</v>
      </c>
      <c r="L36" t="str">
        <f t="shared" si="1"/>
        <v>Update UFMT_BUILD_RULE SET FIELD_ID='1',COND_ID='',VALUE_ID='2',CONV_KEY='',F_CHECK='0',F_WRITE='0' Where FORMAT_ID = '200' AND FIELD_NO = '2' AND PRIORITY = '1';</v>
      </c>
      <c r="M36" t="str">
        <f t="shared" si="2"/>
        <v>Delete from UFMT_BUILD_RULE Where FORMAT_ID = '200' AND FIELD_NO = '2' AND PRIORITY = '1';</v>
      </c>
      <c r="O36" t="s">
        <v>1326</v>
      </c>
      <c r="P36" t="str">
        <f>VLOOKUP(D36,UFMT_FIELD_FORMAT!A:H,8,FALSE)</f>
        <v>019 Var LLA</v>
      </c>
      <c r="Q36" t="str">
        <f>IF(ISBLANK(E36),"",VLOOKUP(E36,UFMT_CONDITION!A:J,10,FALSE))</f>
        <v/>
      </c>
      <c r="R36" t="str">
        <f>VLOOKUP(F36,UFMT_VALUE!A:E,5,FALSE)</f>
        <v>Tag, SVT_CARD_NUM</v>
      </c>
      <c r="S36" t="str">
        <f>IF(ISBLANK(G36),"",VLOOKUP(G36,UFMT_CONVERSION!A:C,3,FALSE))</f>
        <v/>
      </c>
      <c r="T36" t="str">
        <f t="shared" si="3"/>
        <v>Field '019 Var LLA', Value 'Tag, SVT_CARD_NUM'</v>
      </c>
    </row>
    <row r="37" spans="1:20" x14ac:dyDescent="0.35">
      <c r="A37">
        <v>200</v>
      </c>
      <c r="B37">
        <v>3</v>
      </c>
      <c r="C37">
        <v>1</v>
      </c>
      <c r="D37">
        <v>2</v>
      </c>
      <c r="F37">
        <v>6</v>
      </c>
      <c r="H37">
        <v>0</v>
      </c>
      <c r="I37">
        <v>0</v>
      </c>
      <c r="K37" t="str">
        <f t="shared" si="0"/>
        <v>Insert into UFMT_BUILD_RULE (FORMAT_ID, FIELD_NO, PRIORITY, FIELD_ID, COND_ID, VALUE_ID, CONV_KEY, F_CHECK, F_WRITE) Values ('200', '3', '1', '2', '', '6', '', '0', '0');</v>
      </c>
      <c r="L37" t="str">
        <f t="shared" si="1"/>
        <v>Update UFMT_BUILD_RULE SET FIELD_ID='2',COND_ID='',VALUE_ID='6',CONV_KEY='',F_CHECK='0',F_WRITE='0' Where FORMAT_ID = '200' AND FIELD_NO = '3' AND PRIORITY = '1';</v>
      </c>
      <c r="M37" t="str">
        <f t="shared" si="2"/>
        <v>Delete from UFMT_BUILD_RULE Where FORMAT_ID = '200' AND FIELD_NO = '3' AND PRIORITY = '1';</v>
      </c>
      <c r="O37" t="s">
        <v>1326</v>
      </c>
      <c r="P37" t="str">
        <f>VLOOKUP(D37,UFMT_FIELD_FORMAT!A:H,8,FALSE)</f>
        <v>006 Fix Padded L0</v>
      </c>
      <c r="Q37" t="str">
        <f>IF(ISBLANK(E37),"",VLOOKUP(E37,UFMT_CONDITION!A:J,10,FALSE))</f>
        <v/>
      </c>
      <c r="R37" t="str">
        <f>VLOOKUP(F37,UFMT_VALUE!A:E,5,FALSE)</f>
        <v>Composite, iBSM Processing code (F3)</v>
      </c>
      <c r="S37" t="str">
        <f>IF(ISBLANK(G37),"",VLOOKUP(G37,UFMT_CONVERSION!A:C,3,FALSE))</f>
        <v/>
      </c>
      <c r="T37" t="str">
        <f t="shared" si="3"/>
        <v>Field '006 Fix Padded L0', Value 'Composite, iBSM Processing code (F3)'</v>
      </c>
    </row>
    <row r="38" spans="1:20" x14ac:dyDescent="0.35">
      <c r="A38">
        <v>200</v>
      </c>
      <c r="B38">
        <v>4</v>
      </c>
      <c r="C38">
        <v>1</v>
      </c>
      <c r="D38">
        <v>3</v>
      </c>
      <c r="E38">
        <v>74</v>
      </c>
      <c r="F38">
        <v>65</v>
      </c>
      <c r="G38" s="2"/>
      <c r="H38">
        <v>0</v>
      </c>
      <c r="I38">
        <v>0</v>
      </c>
      <c r="K38" t="str">
        <f t="shared" si="0"/>
        <v>Insert into UFMT_BUILD_RULE (FORMAT_ID, FIELD_NO, PRIORITY, FIELD_ID, COND_ID, VALUE_ID, CONV_KEY, F_CHECK, F_WRITE) Values ('200', '4', '1', '3', '74', '65', '', '0', '0');</v>
      </c>
      <c r="L38" t="str">
        <f t="shared" si="1"/>
        <v>Update UFMT_BUILD_RULE SET FIELD_ID='3',COND_ID='74',VALUE_ID='65',CONV_KEY='',F_CHECK='0',F_WRITE='0' Where FORMAT_ID = '200' AND FIELD_NO = '4' AND PRIORITY = '1';</v>
      </c>
      <c r="M38" t="str">
        <f t="shared" si="2"/>
        <v>Delete from UFMT_BUILD_RULE Where FORMAT_ID = '200' AND FIELD_NO = '4' AND PRIORITY = '1';</v>
      </c>
      <c r="O38" t="s">
        <v>1326</v>
      </c>
      <c r="P38" t="str">
        <f>VLOOKUP(D38,UFMT_FIELD_FORMAT!A:H,8,FALSE)</f>
        <v>012 Fix Padded L0</v>
      </c>
      <c r="Q38" t="str">
        <f>IF(ISBLANK(E38),"",VLOOKUP(E38,UFMT_CONDITION!A:J,10,FALSE))</f>
        <v>US-ON-VISA/VSMS trans</v>
      </c>
      <c r="R38" t="str">
        <f>VLOOKUP(F38,UFMT_VALUE!A:E,5,FALSE)</f>
        <v>Tag, SVT_CCH_BILL_AMT</v>
      </c>
      <c r="S38" t="str">
        <f>IF(ISBLANK(G38),"",VLOOKUP(G38,UFMT_CONVERSION!A:C,3,FALSE))</f>
        <v/>
      </c>
      <c r="T38" t="str">
        <f t="shared" si="3"/>
        <v>Field '012 Fix Padded L0',Cond 'US-ON-VISA/VSMS trans', Value 'Tag, SVT_CCH_BILL_AMT'</v>
      </c>
    </row>
    <row r="39" spans="1:20" x14ac:dyDescent="0.35">
      <c r="A39">
        <v>200</v>
      </c>
      <c r="B39">
        <v>4</v>
      </c>
      <c r="C39">
        <v>2</v>
      </c>
      <c r="D39">
        <v>3</v>
      </c>
      <c r="F39">
        <v>7</v>
      </c>
      <c r="G39" s="2"/>
      <c r="H39">
        <v>0</v>
      </c>
      <c r="I39">
        <v>0</v>
      </c>
      <c r="K39" t="str">
        <f t="shared" si="0"/>
        <v>Insert into UFMT_BUILD_RULE (FORMAT_ID, FIELD_NO, PRIORITY, FIELD_ID, COND_ID, VALUE_ID, CONV_KEY, F_CHECK, F_WRITE) Values ('200', '4', '2', '3', '', '7', '', '0', '0');</v>
      </c>
      <c r="L39" t="str">
        <f t="shared" si="1"/>
        <v>Update UFMT_BUILD_RULE SET FIELD_ID='3',COND_ID='',VALUE_ID='7',CONV_KEY='',F_CHECK='0',F_WRITE='0' Where FORMAT_ID = '200' AND FIELD_NO = '4' AND PRIORITY = '2';</v>
      </c>
      <c r="M39" t="str">
        <f t="shared" si="2"/>
        <v>Delete from UFMT_BUILD_RULE Where FORMAT_ID = '200' AND FIELD_NO = '4' AND PRIORITY = '2';</v>
      </c>
      <c r="O39" t="s">
        <v>1326</v>
      </c>
      <c r="P39" t="str">
        <f>VLOOKUP(D39,UFMT_FIELD_FORMAT!A:H,8,FALSE)</f>
        <v>012 Fix Padded L0</v>
      </c>
      <c r="Q39" t="str">
        <f>IF(ISBLANK(E39),"",VLOOKUP(E39,UFMT_CONDITION!A:J,10,FALSE))</f>
        <v/>
      </c>
      <c r="R39" t="str">
        <f>VLOOKUP(F39,UFMT_VALUE!A:E,5,FALSE)</f>
        <v>Tag, SVT_TXN_AMOUNT</v>
      </c>
      <c r="S39" t="str">
        <f>IF(ISBLANK(G39),"",VLOOKUP(G39,UFMT_CONVERSION!A:C,3,FALSE))</f>
        <v/>
      </c>
      <c r="T39" t="str">
        <f t="shared" si="3"/>
        <v>Field '012 Fix Padded L0', Value 'Tag, SVT_TXN_AMOUNT'</v>
      </c>
    </row>
    <row r="40" spans="1:20" x14ac:dyDescent="0.35">
      <c r="A40">
        <v>200</v>
      </c>
      <c r="B40">
        <v>7</v>
      </c>
      <c r="C40">
        <v>1</v>
      </c>
      <c r="D40">
        <v>25</v>
      </c>
      <c r="F40">
        <v>205</v>
      </c>
      <c r="H40">
        <v>0</v>
      </c>
      <c r="I40">
        <v>0</v>
      </c>
      <c r="K40" t="str">
        <f t="shared" si="0"/>
        <v>Insert into UFMT_BUILD_RULE (FORMAT_ID, FIELD_NO, PRIORITY, FIELD_ID, COND_ID, VALUE_ID, CONV_KEY, F_CHECK, F_WRITE) Values ('200', '7', '1', '25', '', '205', '', '0', '0');</v>
      </c>
      <c r="L40" t="str">
        <f t="shared" si="1"/>
        <v>Update UFMT_BUILD_RULE SET FIELD_ID='25',COND_ID='',VALUE_ID='205',CONV_KEY='',F_CHECK='0',F_WRITE='0' Where FORMAT_ID = '200' AND FIELD_NO = '7' AND PRIORITY = '1';</v>
      </c>
      <c r="M40" t="str">
        <f t="shared" si="2"/>
        <v>Delete from UFMT_BUILD_RULE Where FORMAT_ID = '200' AND FIELD_NO = '7' AND PRIORITY = '1';</v>
      </c>
      <c r="O40" t="s">
        <v>1326</v>
      </c>
      <c r="P40" t="str">
        <f>VLOOKUP(D40,UFMT_FIELD_FORMAT!A:H,8,FALSE)</f>
        <v>010 Fix Padded L0</v>
      </c>
      <c r="Q40" t="str">
        <f>IF(ISBLANK(E40),"",VLOOKUP(E40,UFMT_CONDITION!A:J,10,FALSE))</f>
        <v/>
      </c>
      <c r="R40" t="str">
        <f>VLOOKUP(F40,UFMT_VALUE!A:E,5,FALSE)</f>
        <v>Composite, Datetime ( MMDDhhmmss)</v>
      </c>
      <c r="S40" t="str">
        <f>IF(ISBLANK(G40),"",VLOOKUP(G40,UFMT_CONVERSION!A:C,3,FALSE))</f>
        <v/>
      </c>
      <c r="T40" t="str">
        <f t="shared" si="3"/>
        <v>Field '010 Fix Padded L0', Value 'Composite, Datetime ( MMDDhhmmss)'</v>
      </c>
    </row>
    <row r="41" spans="1:20" x14ac:dyDescent="0.35">
      <c r="A41">
        <v>200</v>
      </c>
      <c r="B41">
        <v>8</v>
      </c>
      <c r="C41">
        <v>1</v>
      </c>
      <c r="D41">
        <v>4</v>
      </c>
      <c r="F41">
        <v>186</v>
      </c>
      <c r="H41">
        <v>0</v>
      </c>
      <c r="I41">
        <v>0</v>
      </c>
      <c r="K41" t="str">
        <f t="shared" si="0"/>
        <v>Insert into UFMT_BUILD_RULE (FORMAT_ID, FIELD_NO, PRIORITY, FIELD_ID, COND_ID, VALUE_ID, CONV_KEY, F_CHECK, F_WRITE) Values ('200', '8', '1', '4', '', '186', '', '0', '0');</v>
      </c>
      <c r="L41" t="str">
        <f t="shared" si="1"/>
        <v>Update UFMT_BUILD_RULE SET FIELD_ID='4',COND_ID='',VALUE_ID='186',CONV_KEY='',F_CHECK='0',F_WRITE='0' Where FORMAT_ID = '200' AND FIELD_NO = '8' AND PRIORITY = '1';</v>
      </c>
      <c r="M41" t="str">
        <f t="shared" si="2"/>
        <v>Delete from UFMT_BUILD_RULE Where FORMAT_ID = '200' AND FIELD_NO = '8' AND PRIORITY = '1';</v>
      </c>
      <c r="O41" t="s">
        <v>1326</v>
      </c>
      <c r="P41" t="str">
        <f>VLOOKUP(D41,UFMT_FIELD_FORMAT!A:H,8,FALSE)</f>
        <v>008 Fix Padded L0</v>
      </c>
      <c r="Q41" t="str">
        <f>IF(ISBLANK(E41),"",VLOOKUP(E41,UFMT_CONDITION!A:J,10,FALSE))</f>
        <v/>
      </c>
      <c r="R41" t="str">
        <f>VLOOKUP(F41,UFMT_VALUE!A:E,5,FALSE)</f>
        <v>Const, 0</v>
      </c>
      <c r="S41" t="str">
        <f>IF(ISBLANK(G41),"",VLOOKUP(G41,UFMT_CONVERSION!A:C,3,FALSE))</f>
        <v/>
      </c>
      <c r="T41" t="str">
        <f t="shared" si="3"/>
        <v>Field '008 Fix Padded L0', Value 'Const, 0'</v>
      </c>
    </row>
    <row r="42" spans="1:20" x14ac:dyDescent="0.35">
      <c r="A42">
        <v>200</v>
      </c>
      <c r="B42">
        <v>11</v>
      </c>
      <c r="C42">
        <v>1</v>
      </c>
      <c r="D42">
        <v>5</v>
      </c>
      <c r="F42">
        <v>40</v>
      </c>
      <c r="G42">
        <v>52</v>
      </c>
      <c r="H42">
        <v>0</v>
      </c>
      <c r="I42">
        <v>0</v>
      </c>
      <c r="K42" t="str">
        <f t="shared" si="0"/>
        <v>Insert into UFMT_BUILD_RULE (FORMAT_ID, FIELD_NO, PRIORITY, FIELD_ID, COND_ID, VALUE_ID, CONV_KEY, F_CHECK, F_WRITE) Values ('200', '11', '1', '5', '', '40', '52', '0', '0');</v>
      </c>
      <c r="L42" t="str">
        <f t="shared" si="1"/>
        <v>Update UFMT_BUILD_RULE SET FIELD_ID='5',COND_ID='',VALUE_ID='40',CONV_KEY='52',F_CHECK='0',F_WRITE='0' Where FORMAT_ID = '200' AND FIELD_NO = '11' AND PRIORITY = '1';</v>
      </c>
      <c r="M42" t="str">
        <f t="shared" si="2"/>
        <v>Delete from UFMT_BUILD_RULE Where FORMAT_ID = '200' AND FIELD_NO = '11' AND PRIORITY = '1';</v>
      </c>
      <c r="O42" t="s">
        <v>1326</v>
      </c>
      <c r="P42" t="str">
        <f>VLOOKUP(D42,UFMT_FIELD_FORMAT!A:H,8,FALSE)</f>
        <v>006 Fix Padded L0</v>
      </c>
      <c r="Q42" t="str">
        <f>IF(ISBLANK(E42),"",VLOOKUP(E42,UFMT_CONDITION!A:J,10,FALSE))</f>
        <v/>
      </c>
      <c r="R42" t="str">
        <f>VLOOKUP(F42,UFMT_VALUE!A:E,5,FALSE)</f>
        <v>Tag, SVT_UTRANSNO</v>
      </c>
      <c r="S42" t="str">
        <f>IF(ISBLANK(G42),"",VLOOKUP(G42,UFMT_CONVERSION!A:C,3,FALSE))</f>
        <v>Get F11 from utrnno (last 6 digits)</v>
      </c>
      <c r="T42" t="str">
        <f t="shared" si="3"/>
        <v>Field '006 Fix Padded L0', Value 'Tag, SVT_UTRANSNO', Conv 'Get F11 from utrnno (last 6 digits)'</v>
      </c>
    </row>
    <row r="43" spans="1:20" x14ac:dyDescent="0.35">
      <c r="A43">
        <v>200</v>
      </c>
      <c r="B43">
        <v>12</v>
      </c>
      <c r="C43">
        <v>1</v>
      </c>
      <c r="D43">
        <v>5</v>
      </c>
      <c r="F43">
        <v>14</v>
      </c>
      <c r="H43">
        <v>0</v>
      </c>
      <c r="I43">
        <v>0</v>
      </c>
      <c r="K43" t="str">
        <f t="shared" si="0"/>
        <v>Insert into UFMT_BUILD_RULE (FORMAT_ID, FIELD_NO, PRIORITY, FIELD_ID, COND_ID, VALUE_ID, CONV_KEY, F_CHECK, F_WRITE) Values ('200', '12', '1', '5', '', '14', '', '0', '0');</v>
      </c>
      <c r="L43" t="str">
        <f t="shared" si="1"/>
        <v>Update UFMT_BUILD_RULE SET FIELD_ID='5',COND_ID='',VALUE_ID='14',CONV_KEY='',F_CHECK='0',F_WRITE='0' Where FORMAT_ID = '200' AND FIELD_NO = '12' AND PRIORITY = '1';</v>
      </c>
      <c r="M43" t="str">
        <f t="shared" si="2"/>
        <v>Delete from UFMT_BUILD_RULE Where FORMAT_ID = '200' AND FIELD_NO = '12' AND PRIORITY = '1';</v>
      </c>
      <c r="O43" t="s">
        <v>1326</v>
      </c>
      <c r="P43" t="str">
        <f>VLOOKUP(D43,UFMT_FIELD_FORMAT!A:H,8,FALSE)</f>
        <v>006 Fix Padded L0</v>
      </c>
      <c r="Q43" t="str">
        <f>IF(ISBLANK(E43),"",VLOOKUP(E43,UFMT_CONDITION!A:J,10,FALSE))</f>
        <v/>
      </c>
      <c r="R43" t="str">
        <f>VLOOKUP(F43,UFMT_VALUE!A:E,5,FALSE)</f>
        <v>Tag, SVT_ACQ_SW_TIME</v>
      </c>
      <c r="S43" t="str">
        <f>IF(ISBLANK(G43),"",VLOOKUP(G43,UFMT_CONVERSION!A:C,3,FALSE))</f>
        <v/>
      </c>
      <c r="T43" t="str">
        <f t="shared" si="3"/>
        <v>Field '006 Fix Padded L0', Value 'Tag, SVT_ACQ_SW_TIME'</v>
      </c>
    </row>
    <row r="44" spans="1:20" x14ac:dyDescent="0.35">
      <c r="A44">
        <v>200</v>
      </c>
      <c r="B44">
        <v>13</v>
      </c>
      <c r="C44">
        <v>1</v>
      </c>
      <c r="D44">
        <v>8</v>
      </c>
      <c r="F44">
        <v>13</v>
      </c>
      <c r="G44">
        <v>4</v>
      </c>
      <c r="H44">
        <v>0</v>
      </c>
      <c r="I44">
        <v>0</v>
      </c>
      <c r="K44" t="str">
        <f t="shared" si="0"/>
        <v>Insert into UFMT_BUILD_RULE (FORMAT_ID, FIELD_NO, PRIORITY, FIELD_ID, COND_ID, VALUE_ID, CONV_KEY, F_CHECK, F_WRITE) Values ('200', '13', '1', '8', '', '13', '4', '0', '0');</v>
      </c>
      <c r="L44" t="str">
        <f t="shared" si="1"/>
        <v>Update UFMT_BUILD_RULE SET FIELD_ID='8',COND_ID='',VALUE_ID='13',CONV_KEY='4',F_CHECK='0',F_WRITE='0' Where FORMAT_ID = '200' AND FIELD_NO = '13' AND PRIORITY = '1';</v>
      </c>
      <c r="M44" t="str">
        <f t="shared" si="2"/>
        <v>Delete from UFMT_BUILD_RULE Where FORMAT_ID = '200' AND FIELD_NO = '13' AND PRIORITY = '1';</v>
      </c>
      <c r="O44" t="s">
        <v>1326</v>
      </c>
      <c r="P44" t="str">
        <f>VLOOKUP(D44,UFMT_FIELD_FORMAT!A:H,8,FALSE)</f>
        <v>004 Fix Padded L0</v>
      </c>
      <c r="Q44" t="str">
        <f>IF(ISBLANK(E44),"",VLOOKUP(E44,UFMT_CONDITION!A:J,10,FALSE))</f>
        <v/>
      </c>
      <c r="R44" t="str">
        <f>VLOOKUP(F44,UFMT_VALUE!A:E,5,FALSE)</f>
        <v>Tag, SVT_ACQ_SW_DATE</v>
      </c>
      <c r="S44" t="str">
        <f>IF(ISBLANK(G44),"",VLOOKUP(G44,UFMT_CONVERSION!A:C,3,FALSE))</f>
        <v>YYYYMMDD to MMDD</v>
      </c>
      <c r="T44" t="str">
        <f t="shared" si="3"/>
        <v>Field '004 Fix Padded L0', Value 'Tag, SVT_ACQ_SW_DATE', Conv 'YYYYMMDD to MMDD'</v>
      </c>
    </row>
    <row r="45" spans="1:20" x14ac:dyDescent="0.35">
      <c r="A45">
        <v>200</v>
      </c>
      <c r="B45">
        <v>18</v>
      </c>
      <c r="C45">
        <v>1</v>
      </c>
      <c r="D45">
        <v>8</v>
      </c>
      <c r="F45">
        <v>290</v>
      </c>
      <c r="H45">
        <v>0</v>
      </c>
      <c r="I45">
        <v>0</v>
      </c>
      <c r="K45" t="str">
        <f t="shared" si="0"/>
        <v>Insert into UFMT_BUILD_RULE (FORMAT_ID, FIELD_NO, PRIORITY, FIELD_ID, COND_ID, VALUE_ID, CONV_KEY, F_CHECK, F_WRITE) Values ('200', '18', '1', '8', '', '290', '', '0', '0');</v>
      </c>
      <c r="L45" t="str">
        <f t="shared" si="1"/>
        <v>Update UFMT_BUILD_RULE SET FIELD_ID='8',COND_ID='',VALUE_ID='290',CONV_KEY='',F_CHECK='0',F_WRITE='0' Where FORMAT_ID = '200' AND FIELD_NO = '18' AND PRIORITY = '1';</v>
      </c>
      <c r="M45" t="str">
        <f t="shared" si="2"/>
        <v>Delete from UFMT_BUILD_RULE Where FORMAT_ID = '200' AND FIELD_NO = '18' AND PRIORITY = '1';</v>
      </c>
      <c r="O45" t="s">
        <v>1326</v>
      </c>
      <c r="P45" t="str">
        <f>VLOOKUP(D45,UFMT_FIELD_FORMAT!A:H,8,FALSE)</f>
        <v>004 Fix Padded L0</v>
      </c>
      <c r="Q45" t="str">
        <f>IF(ISBLANK(E45),"",VLOOKUP(E45,UFMT_CONDITION!A:J,10,FALSE))</f>
        <v/>
      </c>
      <c r="R45" t="str">
        <f>VLOOKUP(F45,UFMT_VALUE!A:E,5,FALSE)</f>
        <v>Comp, iBSM Channel ID</v>
      </c>
      <c r="S45" t="str">
        <f>IF(ISBLANK(G45),"",VLOOKUP(G45,UFMT_CONVERSION!A:C,3,FALSE))</f>
        <v/>
      </c>
      <c r="T45" t="str">
        <f t="shared" si="3"/>
        <v>Field '004 Fix Padded L0', Value 'Comp, iBSM Channel ID'</v>
      </c>
    </row>
    <row r="46" spans="1:20" x14ac:dyDescent="0.35">
      <c r="A46">
        <v>200</v>
      </c>
      <c r="B46">
        <v>29</v>
      </c>
      <c r="C46">
        <v>1</v>
      </c>
      <c r="D46">
        <v>4</v>
      </c>
      <c r="F46">
        <v>295</v>
      </c>
      <c r="G46">
        <v>130</v>
      </c>
      <c r="H46">
        <v>0</v>
      </c>
      <c r="I46">
        <v>0</v>
      </c>
      <c r="K46" t="str">
        <f t="shared" si="0"/>
        <v>Insert into UFMT_BUILD_RULE (FORMAT_ID, FIELD_NO, PRIORITY, FIELD_ID, COND_ID, VALUE_ID, CONV_KEY, F_CHECK, F_WRITE) Values ('200', '29', '1', '4', '', '295', '130', '0', '0');</v>
      </c>
      <c r="L46" t="str">
        <f t="shared" si="1"/>
        <v>Update UFMT_BUILD_RULE SET FIELD_ID='4',COND_ID='',VALUE_ID='295',CONV_KEY='130',F_CHECK='0',F_WRITE='0' Where FORMAT_ID = '200' AND FIELD_NO = '29' AND PRIORITY = '1';</v>
      </c>
      <c r="M46" t="str">
        <f t="shared" si="2"/>
        <v>Delete from UFMT_BUILD_RULE Where FORMAT_ID = '200' AND FIELD_NO = '29' AND PRIORITY = '1';</v>
      </c>
      <c r="O46" t="s">
        <v>1326</v>
      </c>
      <c r="P46" t="str">
        <f>VLOOKUP(D46,UFMT_FIELD_FORMAT!A:H,8,FALSE)</f>
        <v>008 Fix Padded L0</v>
      </c>
      <c r="Q46" t="str">
        <f>IF(ISBLANK(E46),"",VLOOKUP(E46,UFMT_CONDITION!A:J,10,FALSE))</f>
        <v/>
      </c>
      <c r="R46" t="str">
        <f>VLOOKUP(F46,UFMT_VALUE!A:E,5,FALSE)</f>
        <v>Comp, iBSM Charge code criteria</v>
      </c>
      <c r="S46" t="str">
        <f>IF(ISBLANK(G46),"",VLOOKUP(G46,UFMT_CONVERSION!A:C,3,FALSE))</f>
        <v>iBSM charge code mapping</v>
      </c>
      <c r="T46" t="str">
        <f t="shared" si="3"/>
        <v>Field '008 Fix Padded L0', Value 'Comp, iBSM Charge code criteria', Conv 'iBSM charge code mapping'</v>
      </c>
    </row>
    <row r="47" spans="1:20" x14ac:dyDescent="0.35">
      <c r="A47">
        <v>200</v>
      </c>
      <c r="B47">
        <v>31</v>
      </c>
      <c r="C47">
        <v>1</v>
      </c>
      <c r="D47">
        <v>17</v>
      </c>
      <c r="E47">
        <v>12</v>
      </c>
      <c r="F47">
        <v>1</v>
      </c>
      <c r="H47">
        <v>0</v>
      </c>
      <c r="I47">
        <v>0</v>
      </c>
      <c r="K47" t="str">
        <f t="shared" si="0"/>
        <v>Insert into UFMT_BUILD_RULE (FORMAT_ID, FIELD_NO, PRIORITY, FIELD_ID, COND_ID, VALUE_ID, CONV_KEY, F_CHECK, F_WRITE) Values ('200', '31', '1', '17', '12', '1', '', '0', '0');</v>
      </c>
      <c r="L47" t="str">
        <f t="shared" si="1"/>
        <v>Update UFMT_BUILD_RULE SET FIELD_ID='17',COND_ID='12',VALUE_ID='1',CONV_KEY='',F_CHECK='0',F_WRITE='0' Where FORMAT_ID = '200' AND FIELD_NO = '31' AND PRIORITY = '1';</v>
      </c>
      <c r="M47" t="str">
        <f t="shared" si="2"/>
        <v>Delete from UFMT_BUILD_RULE Where FORMAT_ID = '200' AND FIELD_NO = '31' AND PRIORITY = '1';</v>
      </c>
      <c r="O47" t="s">
        <v>1326</v>
      </c>
      <c r="P47" t="str">
        <f>VLOOKUP(D47,UFMT_FIELD_FORMAT!A:H,8,FALSE)</f>
        <v>099 Var LLA</v>
      </c>
      <c r="Q47" t="str">
        <f>IF(ISBLANK(E47),"",VLOOKUP(E47,UFMT_CONDITION!A:J,10,FALSE))</f>
        <v>ALWAYS FALSE condition</v>
      </c>
      <c r="R47" t="str">
        <f>VLOOKUP(F47,UFMT_VALUE!A:E,5,FALSE)</f>
        <v>Const, empty string</v>
      </c>
      <c r="S47" t="str">
        <f>IF(ISBLANK(G47),"",VLOOKUP(G47,UFMT_CONVERSION!A:C,3,FALSE))</f>
        <v/>
      </c>
      <c r="T47" t="str">
        <f t="shared" si="3"/>
        <v>Field '099 Var LLA',Cond 'ALWAYS FALSE condition', Value 'Const, empty string'</v>
      </c>
    </row>
    <row r="48" spans="1:20" x14ac:dyDescent="0.35">
      <c r="A48">
        <v>200</v>
      </c>
      <c r="B48">
        <v>32</v>
      </c>
      <c r="C48">
        <v>1</v>
      </c>
      <c r="D48">
        <v>11</v>
      </c>
      <c r="E48">
        <v>74</v>
      </c>
      <c r="F48">
        <v>20</v>
      </c>
      <c r="H48">
        <v>0</v>
      </c>
      <c r="I48">
        <v>0</v>
      </c>
      <c r="K48" t="str">
        <f t="shared" si="0"/>
        <v>Insert into UFMT_BUILD_RULE (FORMAT_ID, FIELD_NO, PRIORITY, FIELD_ID, COND_ID, VALUE_ID, CONV_KEY, F_CHECK, F_WRITE) Values ('200', '32', '1', '11', '74', '20', '', '0', '0');</v>
      </c>
      <c r="L48" t="str">
        <f t="shared" si="1"/>
        <v>Update UFMT_BUILD_RULE SET FIELD_ID='11',COND_ID='74',VALUE_ID='20',CONV_KEY='',F_CHECK='0',F_WRITE='0' Where FORMAT_ID = '200' AND FIELD_NO = '32' AND PRIORITY = '1';</v>
      </c>
      <c r="M48" t="str">
        <f t="shared" si="2"/>
        <v>Delete from UFMT_BUILD_RULE Where FORMAT_ID = '200' AND FIELD_NO = '32' AND PRIORITY = '1';</v>
      </c>
      <c r="O48" t="s">
        <v>1326</v>
      </c>
      <c r="P48" t="str">
        <f>VLOOKUP(D48,UFMT_FIELD_FORMAT!A:H,8,FALSE)</f>
        <v xml:space="preserve">011 LLA </v>
      </c>
      <c r="Q48" t="str">
        <f>IF(ISBLANK(E48),"",VLOOKUP(E48,UFMT_CONDITION!A:J,10,FALSE))</f>
        <v>US-ON-VISA/VSMS trans</v>
      </c>
      <c r="R48" t="str">
        <f>VLOOKUP(F48,UFMT_VALUE!A:E,5,FALSE)</f>
        <v>Tag, SVT_ISO_SRC_ACQID</v>
      </c>
      <c r="S48" t="str">
        <f>IF(ISBLANK(G48),"",VLOOKUP(G48,UFMT_CONVERSION!A:C,3,FALSE))</f>
        <v/>
      </c>
      <c r="T48" t="str">
        <f t="shared" si="3"/>
        <v>Field '011 LLA ',Cond 'US-ON-VISA/VSMS trans', Value 'Tag, SVT_ISO_SRC_ACQID'</v>
      </c>
    </row>
    <row r="49" spans="1:20" x14ac:dyDescent="0.35">
      <c r="A49">
        <v>200</v>
      </c>
      <c r="B49">
        <v>32</v>
      </c>
      <c r="C49">
        <v>2</v>
      </c>
      <c r="D49">
        <v>11</v>
      </c>
      <c r="F49">
        <v>282</v>
      </c>
      <c r="H49">
        <v>0</v>
      </c>
      <c r="I49">
        <v>0</v>
      </c>
      <c r="K49" t="str">
        <f t="shared" si="0"/>
        <v>Insert into UFMT_BUILD_RULE (FORMAT_ID, FIELD_NO, PRIORITY, FIELD_ID, COND_ID, VALUE_ID, CONV_KEY, F_CHECK, F_WRITE) Values ('200', '32', '2', '11', '', '282', '', '0', '0');</v>
      </c>
      <c r="L49" t="str">
        <f t="shared" si="1"/>
        <v>Update UFMT_BUILD_RULE SET FIELD_ID='11',COND_ID='',VALUE_ID='282',CONV_KEY='',F_CHECK='0',F_WRITE='0' Where FORMAT_ID = '200' AND FIELD_NO = '32' AND PRIORITY = '2';</v>
      </c>
      <c r="M49" t="str">
        <f t="shared" si="2"/>
        <v>Delete from UFMT_BUILD_RULE Where FORMAT_ID = '200' AND FIELD_NO = '32' AND PRIORITY = '2';</v>
      </c>
      <c r="O49" t="s">
        <v>1326</v>
      </c>
      <c r="P49" t="str">
        <f>VLOOKUP(D49,UFMT_FIELD_FORMAT!A:H,8,FALSE)</f>
        <v xml:space="preserve">011 LLA </v>
      </c>
      <c r="Q49" t="str">
        <f>IF(ISBLANK(E49),"",VLOOKUP(E49,UFMT_CONDITION!A:J,10,FALSE))</f>
        <v/>
      </c>
      <c r="R49" t="str">
        <f>VLOOKUP(F49,UFMT_VALUE!A:E,5,FALSE)</f>
        <v>Const, iBSM F32</v>
      </c>
      <c r="S49" t="str">
        <f>IF(ISBLANK(G49),"",VLOOKUP(G49,UFMT_CONVERSION!A:C,3,FALSE))</f>
        <v/>
      </c>
      <c r="T49" t="str">
        <f t="shared" si="3"/>
        <v>Field '011 LLA ', Value 'Const, iBSM F32'</v>
      </c>
    </row>
    <row r="50" spans="1:20" x14ac:dyDescent="0.35">
      <c r="A50">
        <v>200</v>
      </c>
      <c r="B50">
        <v>33</v>
      </c>
      <c r="C50">
        <v>1</v>
      </c>
      <c r="D50">
        <v>11</v>
      </c>
      <c r="E50">
        <v>74</v>
      </c>
      <c r="F50">
        <v>297</v>
      </c>
      <c r="H50">
        <v>0</v>
      </c>
      <c r="I50">
        <v>0</v>
      </c>
      <c r="K50" t="str">
        <f t="shared" si="0"/>
        <v>Insert into UFMT_BUILD_RULE (FORMAT_ID, FIELD_NO, PRIORITY, FIELD_ID, COND_ID, VALUE_ID, CONV_KEY, F_CHECK, F_WRITE) Values ('200', '33', '1', '11', '74', '297', '', '0', '0');</v>
      </c>
      <c r="L50" t="str">
        <f t="shared" si="1"/>
        <v>Update UFMT_BUILD_RULE SET FIELD_ID='11',COND_ID='74',VALUE_ID='297',CONV_KEY='',F_CHECK='0',F_WRITE='0' Where FORMAT_ID = '200' AND FIELD_NO = '33' AND PRIORITY = '1';</v>
      </c>
      <c r="M50" t="str">
        <f t="shared" si="2"/>
        <v>Delete from UFMT_BUILD_RULE Where FORMAT_ID = '200' AND FIELD_NO = '33' AND PRIORITY = '1';</v>
      </c>
      <c r="O50" t="s">
        <v>1326</v>
      </c>
      <c r="P50" t="str">
        <f>VLOOKUP(D50,UFMT_FIELD_FORMAT!A:H,8,FALSE)</f>
        <v xml:space="preserve">011 LLA </v>
      </c>
      <c r="Q50" t="str">
        <f>IF(ISBLANK(E50),"",VLOOKUP(E50,UFMT_CONDITION!A:J,10,FALSE))</f>
        <v>US-ON-VISA/VSMS trans</v>
      </c>
      <c r="R50" t="str">
        <f>VLOOKUP(F50,UFMT_VALUE!A:E,5,FALSE)</f>
        <v>Const, iBSM F33 for US-ON-VISA</v>
      </c>
      <c r="S50" t="str">
        <f>IF(ISBLANK(G50),"",VLOOKUP(G50,UFMT_CONVERSION!A:C,3,FALSE))</f>
        <v/>
      </c>
      <c r="T50" t="str">
        <f t="shared" si="3"/>
        <v>Field '011 LLA ',Cond 'US-ON-VISA/VSMS trans', Value 'Const, iBSM F33 for US-ON-VISA'</v>
      </c>
    </row>
    <row r="51" spans="1:20" x14ac:dyDescent="0.35">
      <c r="A51">
        <v>200</v>
      </c>
      <c r="B51">
        <v>33</v>
      </c>
      <c r="C51">
        <v>2</v>
      </c>
      <c r="D51">
        <v>11</v>
      </c>
      <c r="F51">
        <v>283</v>
      </c>
      <c r="H51">
        <v>0</v>
      </c>
      <c r="I51">
        <v>0</v>
      </c>
      <c r="K51" t="str">
        <f t="shared" si="0"/>
        <v>Insert into UFMT_BUILD_RULE (FORMAT_ID, FIELD_NO, PRIORITY, FIELD_ID, COND_ID, VALUE_ID, CONV_KEY, F_CHECK, F_WRITE) Values ('200', '33', '2', '11', '', '283', '', '0', '0');</v>
      </c>
      <c r="L51" t="str">
        <f t="shared" si="1"/>
        <v>Update UFMT_BUILD_RULE SET FIELD_ID='11',COND_ID='',VALUE_ID='283',CONV_KEY='',F_CHECK='0',F_WRITE='0' Where FORMAT_ID = '200' AND FIELD_NO = '33' AND PRIORITY = '2';</v>
      </c>
      <c r="M51" t="str">
        <f t="shared" si="2"/>
        <v>Delete from UFMT_BUILD_RULE Where FORMAT_ID = '200' AND FIELD_NO = '33' AND PRIORITY = '2';</v>
      </c>
      <c r="O51" t="s">
        <v>1326</v>
      </c>
      <c r="P51" t="str">
        <f>VLOOKUP(D51,UFMT_FIELD_FORMAT!A:H,8,FALSE)</f>
        <v xml:space="preserve">011 LLA </v>
      </c>
      <c r="Q51" t="str">
        <f>IF(ISBLANK(E51),"",VLOOKUP(E51,UFMT_CONDITION!A:J,10,FALSE))</f>
        <v/>
      </c>
      <c r="R51" t="str">
        <f>VLOOKUP(F51,UFMT_VALUE!A:E,5,FALSE)</f>
        <v>Const, iBSM F33</v>
      </c>
      <c r="S51" t="str">
        <f>IF(ISBLANK(G51),"",VLOOKUP(G51,UFMT_CONVERSION!A:C,3,FALSE))</f>
        <v/>
      </c>
      <c r="T51" t="str">
        <f t="shared" si="3"/>
        <v>Field '011 LLA ', Value 'Const, iBSM F33'</v>
      </c>
    </row>
    <row r="52" spans="1:20" x14ac:dyDescent="0.35">
      <c r="A52">
        <v>200</v>
      </c>
      <c r="B52">
        <v>37</v>
      </c>
      <c r="C52">
        <v>1</v>
      </c>
      <c r="D52">
        <v>13</v>
      </c>
      <c r="F52">
        <v>23</v>
      </c>
      <c r="H52">
        <v>0</v>
      </c>
      <c r="I52">
        <v>0</v>
      </c>
      <c r="K52" t="str">
        <f t="shared" si="0"/>
        <v>Insert into UFMT_BUILD_RULE (FORMAT_ID, FIELD_NO, PRIORITY, FIELD_ID, COND_ID, VALUE_ID, CONV_KEY, F_CHECK, F_WRITE) Values ('200', '37', '1', '13', '', '23', '', '0', '0');</v>
      </c>
      <c r="L52" t="str">
        <f t="shared" si="1"/>
        <v>Update UFMT_BUILD_RULE SET FIELD_ID='13',COND_ID='',VALUE_ID='23',CONV_KEY='',F_CHECK='0',F_WRITE='0' Where FORMAT_ID = '200' AND FIELD_NO = '37' AND PRIORITY = '1';</v>
      </c>
      <c r="M52" t="str">
        <f t="shared" si="2"/>
        <v>Delete from UFMT_BUILD_RULE Where FORMAT_ID = '200' AND FIELD_NO = '37' AND PRIORITY = '1';</v>
      </c>
      <c r="O52" t="s">
        <v>1326</v>
      </c>
      <c r="P52" t="str">
        <f>VLOOKUP(D52,UFMT_FIELD_FORMAT!A:H,8,FALSE)</f>
        <v>012 Fix Padded R</v>
      </c>
      <c r="Q52" t="str">
        <f>IF(ISBLANK(E52),"",VLOOKUP(E52,UFMT_CONDITION!A:J,10,FALSE))</f>
        <v/>
      </c>
      <c r="R52" t="str">
        <f>VLOOKUP(F52,UFMT_VALUE!A:E,5,FALSE)</f>
        <v>Tag, SVT_ISO_ACQ_RRN</v>
      </c>
      <c r="S52" t="str">
        <f>IF(ISBLANK(G52),"",VLOOKUP(G52,UFMT_CONVERSION!A:C,3,FALSE))</f>
        <v/>
      </c>
      <c r="T52" t="str">
        <f t="shared" si="3"/>
        <v>Field '012 Fix Padded R', Value 'Tag, SVT_ISO_ACQ_RRN'</v>
      </c>
    </row>
    <row r="53" spans="1:20" x14ac:dyDescent="0.35">
      <c r="A53">
        <v>200</v>
      </c>
      <c r="B53">
        <v>41</v>
      </c>
      <c r="C53">
        <v>1</v>
      </c>
      <c r="D53">
        <v>15</v>
      </c>
      <c r="F53">
        <v>25</v>
      </c>
      <c r="H53">
        <v>0</v>
      </c>
      <c r="I53">
        <v>0</v>
      </c>
      <c r="K53" t="str">
        <f t="shared" si="0"/>
        <v>Insert into UFMT_BUILD_RULE (FORMAT_ID, FIELD_NO, PRIORITY, FIELD_ID, COND_ID, VALUE_ID, CONV_KEY, F_CHECK, F_WRITE) Values ('200', '41', '1', '15', '', '25', '', '0', '0');</v>
      </c>
      <c r="L53" t="str">
        <f t="shared" si="1"/>
        <v>Update UFMT_BUILD_RULE SET FIELD_ID='15',COND_ID='',VALUE_ID='25',CONV_KEY='',F_CHECK='0',F_WRITE='0' Where FORMAT_ID = '200' AND FIELD_NO = '41' AND PRIORITY = '1';</v>
      </c>
      <c r="M53" t="str">
        <f t="shared" si="2"/>
        <v>Delete from UFMT_BUILD_RULE Where FORMAT_ID = '200' AND FIELD_NO = '41' AND PRIORITY = '1';</v>
      </c>
      <c r="O53" t="s">
        <v>1326</v>
      </c>
      <c r="P53" t="str">
        <f>VLOOKUP(D53,UFMT_FIELD_FORMAT!A:H,8,FALSE)</f>
        <v>008 Fix Padded R</v>
      </c>
      <c r="Q53" t="str">
        <f>IF(ISBLANK(E53),"",VLOOKUP(E53,UFMT_CONDITION!A:J,10,FALSE))</f>
        <v/>
      </c>
      <c r="R53" t="str">
        <f>VLOOKUP(F53,UFMT_VALUE!A:E,5,FALSE)</f>
        <v>Tag, SVT_TERMINAL</v>
      </c>
      <c r="S53" t="str">
        <f>IF(ISBLANK(G53),"",VLOOKUP(G53,UFMT_CONVERSION!A:C,3,FALSE))</f>
        <v/>
      </c>
      <c r="T53" t="str">
        <f t="shared" si="3"/>
        <v>Field '008 Fix Padded R', Value 'Tag, SVT_TERMINAL'</v>
      </c>
    </row>
    <row r="54" spans="1:20" x14ac:dyDescent="0.35">
      <c r="A54">
        <v>200</v>
      </c>
      <c r="B54">
        <v>42</v>
      </c>
      <c r="C54">
        <v>1</v>
      </c>
      <c r="D54">
        <v>16</v>
      </c>
      <c r="F54">
        <v>26</v>
      </c>
      <c r="H54">
        <v>0</v>
      </c>
      <c r="I54">
        <v>0</v>
      </c>
      <c r="K54" t="str">
        <f t="shared" si="0"/>
        <v>Insert into UFMT_BUILD_RULE (FORMAT_ID, FIELD_NO, PRIORITY, FIELD_ID, COND_ID, VALUE_ID, CONV_KEY, F_CHECK, F_WRITE) Values ('200', '42', '1', '16', '', '26', '', '0', '0');</v>
      </c>
      <c r="L54" t="str">
        <f t="shared" si="1"/>
        <v>Update UFMT_BUILD_RULE SET FIELD_ID='16',COND_ID='',VALUE_ID='26',CONV_KEY='',F_CHECK='0',F_WRITE='0' Where FORMAT_ID = '200' AND FIELD_NO = '42' AND PRIORITY = '1';</v>
      </c>
      <c r="M54" t="str">
        <f t="shared" si="2"/>
        <v>Delete from UFMT_BUILD_RULE Where FORMAT_ID = '200' AND FIELD_NO = '42' AND PRIORITY = '1';</v>
      </c>
      <c r="O54" t="s">
        <v>1326</v>
      </c>
      <c r="P54" t="str">
        <f>VLOOKUP(D54,UFMT_FIELD_FORMAT!A:H,8,FALSE)</f>
        <v>015 Fix Padded R</v>
      </c>
      <c r="Q54" t="str">
        <f>IF(ISBLANK(E54),"",VLOOKUP(E54,UFMT_CONDITION!A:J,10,FALSE))</f>
        <v/>
      </c>
      <c r="R54" t="str">
        <f>VLOOKUP(F54,UFMT_VALUE!A:E,5,FALSE)</f>
        <v>Tag, SVT_CC_ACCEPTOR</v>
      </c>
      <c r="S54" t="str">
        <f>IF(ISBLANK(G54),"",VLOOKUP(G54,UFMT_CONVERSION!A:C,3,FALSE))</f>
        <v/>
      </c>
      <c r="T54" t="str">
        <f t="shared" si="3"/>
        <v>Field '015 Fix Padded R', Value 'Tag, SVT_CC_ACCEPTOR'</v>
      </c>
    </row>
    <row r="55" spans="1:20" x14ac:dyDescent="0.35">
      <c r="A55">
        <v>200</v>
      </c>
      <c r="B55">
        <v>43</v>
      </c>
      <c r="C55">
        <v>1</v>
      </c>
      <c r="D55">
        <v>26</v>
      </c>
      <c r="F55">
        <v>83</v>
      </c>
      <c r="H55">
        <v>0</v>
      </c>
      <c r="I55">
        <v>0</v>
      </c>
      <c r="K55" t="str">
        <f t="shared" si="0"/>
        <v>Insert into UFMT_BUILD_RULE (FORMAT_ID, FIELD_NO, PRIORITY, FIELD_ID, COND_ID, VALUE_ID, CONV_KEY, F_CHECK, F_WRITE) Values ('200', '43', '1', '26', '', '83', '', '0', '0');</v>
      </c>
      <c r="L55" t="str">
        <f t="shared" si="1"/>
        <v>Update UFMT_BUILD_RULE SET FIELD_ID='26',COND_ID='',VALUE_ID='83',CONV_KEY='',F_CHECK='0',F_WRITE='0' Where FORMAT_ID = '200' AND FIELD_NO = '43' AND PRIORITY = '1';</v>
      </c>
      <c r="M55" t="str">
        <f t="shared" si="2"/>
        <v>Delete from UFMT_BUILD_RULE Where FORMAT_ID = '200' AND FIELD_NO = '43' AND PRIORITY = '1';</v>
      </c>
      <c r="O55" t="s">
        <v>1326</v>
      </c>
      <c r="P55" t="str">
        <f>VLOOKUP(D55,UFMT_FIELD_FORMAT!A:H,8,FALSE)</f>
        <v>040 Fix Padded L</v>
      </c>
      <c r="Q55" t="str">
        <f>IF(ISBLANK(E55),"",VLOOKUP(E55,UFMT_CONDITION!A:J,10,FALSE))</f>
        <v/>
      </c>
      <c r="R55" t="str">
        <f>VLOOKUP(F55,UFMT_VALUE!A:E,5,FALSE)</f>
        <v>Composite, Acceptor Name Location</v>
      </c>
      <c r="S55" t="str">
        <f>IF(ISBLANK(G55),"",VLOOKUP(G55,UFMT_CONVERSION!A:C,3,FALSE))</f>
        <v/>
      </c>
      <c r="T55" t="str">
        <f t="shared" si="3"/>
        <v>Field '040 Fix Padded L', Value 'Composite, Acceptor Name Location'</v>
      </c>
    </row>
    <row r="56" spans="1:20" x14ac:dyDescent="0.35">
      <c r="A56">
        <v>200</v>
      </c>
      <c r="B56">
        <v>48</v>
      </c>
      <c r="C56">
        <v>1</v>
      </c>
      <c r="D56">
        <v>20</v>
      </c>
      <c r="E56">
        <v>12</v>
      </c>
      <c r="F56">
        <v>50</v>
      </c>
      <c r="H56">
        <v>0</v>
      </c>
      <c r="I56">
        <v>0</v>
      </c>
      <c r="K56" t="str">
        <f t="shared" si="0"/>
        <v>Insert into UFMT_BUILD_RULE (FORMAT_ID, FIELD_NO, PRIORITY, FIELD_ID, COND_ID, VALUE_ID, CONV_KEY, F_CHECK, F_WRITE) Values ('200', '48', '1', '20', '12', '50', '', '0', '0');</v>
      </c>
      <c r="L56" t="str">
        <f t="shared" si="1"/>
        <v>Update UFMT_BUILD_RULE SET FIELD_ID='20',COND_ID='12',VALUE_ID='50',CONV_KEY='',F_CHECK='0',F_WRITE='0' Where FORMAT_ID = '200' AND FIELD_NO = '48' AND PRIORITY = '1';</v>
      </c>
      <c r="M56" t="str">
        <f t="shared" si="2"/>
        <v>Delete from UFMT_BUILD_RULE Where FORMAT_ID = '200' AND FIELD_NO = '48' AND PRIORITY = '1';</v>
      </c>
      <c r="O56" t="s">
        <v>1326</v>
      </c>
      <c r="P56" t="str">
        <f>VLOOKUP(D56,UFMT_FIELD_FORMAT!A:H,8,FALSE)</f>
        <v>999 Var LLLA</v>
      </c>
      <c r="Q56" t="str">
        <f>IF(ISBLANK(E56),"",VLOOKUP(E56,UFMT_CONDITION!A:J,10,FALSE))</f>
        <v>ALWAYS FALSE condition</v>
      </c>
      <c r="R56" t="str">
        <f>VLOOKUP(F56,UFMT_VALUE!A:E,5,FALSE)</f>
        <v>DE48 Additional data</v>
      </c>
      <c r="S56" t="str">
        <f>IF(ISBLANK(G56),"",VLOOKUP(G56,UFMT_CONVERSION!A:C,3,FALSE))</f>
        <v/>
      </c>
      <c r="T56" t="str">
        <f t="shared" si="3"/>
        <v>Field '999 Var LLLA',Cond 'ALWAYS FALSE condition', Value 'DE48 Additional data'</v>
      </c>
    </row>
    <row r="57" spans="1:20" x14ac:dyDescent="0.35">
      <c r="A57">
        <v>200</v>
      </c>
      <c r="B57">
        <v>49</v>
      </c>
      <c r="C57">
        <v>1</v>
      </c>
      <c r="D57">
        <v>14</v>
      </c>
      <c r="E57">
        <v>74</v>
      </c>
      <c r="F57">
        <v>64</v>
      </c>
      <c r="H57">
        <v>0</v>
      </c>
      <c r="I57">
        <v>0</v>
      </c>
      <c r="K57" t="str">
        <f t="shared" si="0"/>
        <v>Insert into UFMT_BUILD_RULE (FORMAT_ID, FIELD_NO, PRIORITY, FIELD_ID, COND_ID, VALUE_ID, CONV_KEY, F_CHECK, F_WRITE) Values ('200', '49', '1', '14', '74', '64', '', '0', '0');</v>
      </c>
      <c r="L57" t="str">
        <f t="shared" si="1"/>
        <v>Update UFMT_BUILD_RULE SET FIELD_ID='14',COND_ID='74',VALUE_ID='64',CONV_KEY='',F_CHECK='0',F_WRITE='0' Where FORMAT_ID = '200' AND FIELD_NO = '49' AND PRIORITY = '1';</v>
      </c>
      <c r="M57" t="str">
        <f t="shared" si="2"/>
        <v>Delete from UFMT_BUILD_RULE Where FORMAT_ID = '200' AND FIELD_NO = '49' AND PRIORITY = '1';</v>
      </c>
      <c r="O57" t="s">
        <v>1326</v>
      </c>
      <c r="P57" t="str">
        <f>VLOOKUP(D57,UFMT_FIELD_FORMAT!A:H,8,FALSE)</f>
        <v>003 Fix Padded L</v>
      </c>
      <c r="Q57" t="str">
        <f>IF(ISBLANK(E57),"",VLOOKUP(E57,UFMT_CONDITION!A:J,10,FALSE))</f>
        <v>US-ON-VISA/VSMS trans</v>
      </c>
      <c r="R57" t="str">
        <f>VLOOKUP(F57,UFMT_VALUE!A:E,5,FALSE)</f>
        <v>Tag, SVT_CCH_BILL_CURR , integer</v>
      </c>
      <c r="S57" t="str">
        <f>IF(ISBLANK(G57),"",VLOOKUP(G57,UFMT_CONVERSION!A:C,3,FALSE))</f>
        <v/>
      </c>
      <c r="T57" t="str">
        <f t="shared" si="3"/>
        <v>Field '003 Fix Padded L',Cond 'US-ON-VISA/VSMS trans', Value 'Tag, SVT_CCH_BILL_CURR , integer'</v>
      </c>
    </row>
    <row r="58" spans="1:20" x14ac:dyDescent="0.35">
      <c r="A58">
        <v>200</v>
      </c>
      <c r="B58">
        <v>49</v>
      </c>
      <c r="C58">
        <v>2</v>
      </c>
      <c r="D58">
        <v>14</v>
      </c>
      <c r="F58">
        <v>34</v>
      </c>
      <c r="H58">
        <v>0</v>
      </c>
      <c r="I58">
        <v>0</v>
      </c>
      <c r="K58" t="str">
        <f t="shared" si="0"/>
        <v>Insert into UFMT_BUILD_RULE (FORMAT_ID, FIELD_NO, PRIORITY, FIELD_ID, COND_ID, VALUE_ID, CONV_KEY, F_CHECK, F_WRITE) Values ('200', '49', '2', '14', '', '34', '', '0', '0');</v>
      </c>
      <c r="L58" t="str">
        <f t="shared" si="1"/>
        <v>Update UFMT_BUILD_RULE SET FIELD_ID='14',COND_ID='',VALUE_ID='34',CONV_KEY='',F_CHECK='0',F_WRITE='0' Where FORMAT_ID = '200' AND FIELD_NO = '49' AND PRIORITY = '2';</v>
      </c>
      <c r="M58" t="str">
        <f t="shared" si="2"/>
        <v>Delete from UFMT_BUILD_RULE Where FORMAT_ID = '200' AND FIELD_NO = '49' AND PRIORITY = '2';</v>
      </c>
      <c r="O58" t="s">
        <v>1326</v>
      </c>
      <c r="P58" t="str">
        <f>VLOOKUP(D58,UFMT_FIELD_FORMAT!A:H,8,FALSE)</f>
        <v>003 Fix Padded L</v>
      </c>
      <c r="Q58" t="str">
        <f>IF(ISBLANK(E58),"",VLOOKUP(E58,UFMT_CONDITION!A:J,10,FALSE))</f>
        <v/>
      </c>
      <c r="R58" t="str">
        <f>VLOOKUP(F58,UFMT_VALUE!A:E,5,FALSE)</f>
        <v>Tag, SVT_TXN_CURRENCY</v>
      </c>
      <c r="S58" t="str">
        <f>IF(ISBLANK(G58),"",VLOOKUP(G58,UFMT_CONVERSION!A:C,3,FALSE))</f>
        <v/>
      </c>
      <c r="T58" t="str">
        <f t="shared" si="3"/>
        <v>Field '003 Fix Padded L', Value 'Tag, SVT_TXN_CURRENCY'</v>
      </c>
    </row>
    <row r="59" spans="1:20" x14ac:dyDescent="0.35">
      <c r="A59">
        <v>200</v>
      </c>
      <c r="B59">
        <v>52</v>
      </c>
      <c r="C59">
        <v>1</v>
      </c>
      <c r="D59">
        <v>31</v>
      </c>
      <c r="E59">
        <v>12</v>
      </c>
      <c r="F59">
        <v>213</v>
      </c>
      <c r="H59">
        <v>0</v>
      </c>
      <c r="I59">
        <v>0</v>
      </c>
      <c r="K59" t="str">
        <f t="shared" si="0"/>
        <v>Insert into UFMT_BUILD_RULE (FORMAT_ID, FIELD_NO, PRIORITY, FIELD_ID, COND_ID, VALUE_ID, CONV_KEY, F_CHECK, F_WRITE) Values ('200', '52', '1', '31', '12', '213', '', '0', '0');</v>
      </c>
      <c r="L59" t="str">
        <f t="shared" si="1"/>
        <v>Update UFMT_BUILD_RULE SET FIELD_ID='31',COND_ID='12',VALUE_ID='213',CONV_KEY='',F_CHECK='0',F_WRITE='0' Where FORMAT_ID = '200' AND FIELD_NO = '52' AND PRIORITY = '1';</v>
      </c>
      <c r="M59" t="str">
        <f t="shared" si="2"/>
        <v>Delete from UFMT_BUILD_RULE Where FORMAT_ID = '200' AND FIELD_NO = '52' AND PRIORITY = '1';</v>
      </c>
      <c r="O59" t="s">
        <v>1326</v>
      </c>
      <c r="P59" t="str">
        <f>VLOOKUP(D59,UFMT_FIELD_FORMAT!A:H,8,FALSE)</f>
        <v>016 Fix Padded LF</v>
      </c>
      <c r="Q59" t="str">
        <f>IF(ISBLANK(E59),"",VLOOKUP(E59,UFMT_CONDITION!A:J,10,FALSE))</f>
        <v>ALWAYS FALSE condition</v>
      </c>
      <c r="R59" t="str">
        <f>VLOOKUP(F59,UFMT_VALUE!A:E,5,FALSE)</f>
        <v>Tag, SVT_ENC_PIN, char</v>
      </c>
      <c r="S59" t="str">
        <f>IF(ISBLANK(G59),"",VLOOKUP(G59,UFMT_CONVERSION!A:C,3,FALSE))</f>
        <v/>
      </c>
      <c r="T59" t="str">
        <f t="shared" si="3"/>
        <v>Field '016 Fix Padded LF',Cond 'ALWAYS FALSE condition', Value 'Tag, SVT_ENC_PIN, char'</v>
      </c>
    </row>
    <row r="60" spans="1:20" x14ac:dyDescent="0.35">
      <c r="A60">
        <v>200</v>
      </c>
      <c r="B60">
        <v>63</v>
      </c>
      <c r="C60">
        <v>1</v>
      </c>
      <c r="D60">
        <v>35</v>
      </c>
      <c r="E60" s="2">
        <v>43</v>
      </c>
      <c r="F60" s="2">
        <v>335</v>
      </c>
      <c r="H60">
        <v>0</v>
      </c>
      <c r="I60">
        <v>0</v>
      </c>
      <c r="K60" t="str">
        <f t="shared" si="0"/>
        <v>Insert into UFMT_BUILD_RULE (FORMAT_ID, FIELD_NO, PRIORITY, FIELD_ID, COND_ID, VALUE_ID, CONV_KEY, F_CHECK, F_WRITE) Values ('200', '63', '1', '35', '43', '335', '', '0', '0');</v>
      </c>
      <c r="L60" t="str">
        <f t="shared" si="1"/>
        <v>Update UFMT_BUILD_RULE SET FIELD_ID='35',COND_ID='43',VALUE_ID='335',CONV_KEY='',F_CHECK='0',F_WRITE='0' Where FORMAT_ID = '200' AND FIELD_NO = '63' AND PRIORITY = '1';</v>
      </c>
      <c r="M60" t="str">
        <f t="shared" si="2"/>
        <v>Delete from UFMT_BUILD_RULE Where FORMAT_ID = '200' AND FIELD_NO = '63' AND PRIORITY = '1';</v>
      </c>
      <c r="O60" t="s">
        <v>1326</v>
      </c>
      <c r="P60" t="str">
        <f>VLOOKUP(D60,UFMT_FIELD_FORMAT!A:H,8,FALSE)</f>
        <v>004 Var LLLA</v>
      </c>
      <c r="Q60" t="str">
        <f>IF(ISBLANK(E60),"",VLOOKUP(E60,UFMT_CONDITION!A:J,10,FALSE))</f>
        <v>Trans_type is 785</v>
      </c>
      <c r="R60" t="str">
        <f>VLOOKUP(F60,UFMT_VALUE!A:E,5,FALSE)</f>
        <v>Comp, iBSM F63 w mapping</v>
      </c>
      <c r="S60" t="str">
        <f>IF(ISBLANK(G60),"",VLOOKUP(G60,UFMT_CONVERSION!A:C,3,FALSE))</f>
        <v/>
      </c>
      <c r="T60" t="str">
        <f t="shared" si="3"/>
        <v>Field '004 Var LLLA',Cond 'Trans_type is 785', Value 'Comp, iBSM F63 w mapping'</v>
      </c>
    </row>
    <row r="61" spans="1:20" x14ac:dyDescent="0.35">
      <c r="A61">
        <v>200</v>
      </c>
      <c r="B61">
        <v>102</v>
      </c>
      <c r="C61">
        <v>1</v>
      </c>
      <c r="D61">
        <v>22</v>
      </c>
      <c r="E61" s="2">
        <v>91</v>
      </c>
      <c r="F61" s="2">
        <v>346</v>
      </c>
      <c r="H61">
        <v>0</v>
      </c>
      <c r="I61">
        <v>0</v>
      </c>
      <c r="K61" t="str">
        <f t="shared" si="0"/>
        <v>Insert into UFMT_BUILD_RULE (FORMAT_ID, FIELD_NO, PRIORITY, FIELD_ID, COND_ID, VALUE_ID, CONV_KEY, F_CHECK, F_WRITE) Values ('200', '102', '1', '22', '91', '346', '', '0', '0');</v>
      </c>
      <c r="L61" t="str">
        <f t="shared" si="1"/>
        <v>Update UFMT_BUILD_RULE SET FIELD_ID='22',COND_ID='91',VALUE_ID='346',CONV_KEY='',F_CHECK='0',F_WRITE='0' Where FORMAT_ID = '200' AND FIELD_NO = '102' AND PRIORITY = '1';</v>
      </c>
      <c r="M61" t="str">
        <f t="shared" si="2"/>
        <v>Delete from UFMT_BUILD_RULE Where FORMAT_ID = '200' AND FIELD_NO = '102' AND PRIORITY = '1';</v>
      </c>
      <c r="O61" t="s">
        <v>1326</v>
      </c>
      <c r="P61" t="str">
        <f>VLOOKUP(D61,UFMT_FIELD_FORMAT!A:H,8,FALSE)</f>
        <v>028 Var LLA</v>
      </c>
      <c r="Q61" t="str">
        <f>IF(ISBLANK(E61),"",VLOOKUP(E61,UFMT_CONDITION!A:J,10,FALSE))</f>
        <v>Trans_type is 749 or 750</v>
      </c>
      <c r="R61" t="str">
        <f>VLOOKUP(F61,UFMT_VALUE!A:E,5,FALSE)</f>
        <v>Comp, orig SVT_ACCT1_NO</v>
      </c>
      <c r="S61" t="str">
        <f>IF(ISBLANK(G61),"",VLOOKUP(G61,UFMT_CONVERSION!A:C,3,FALSE))</f>
        <v/>
      </c>
      <c r="T61" t="str">
        <f t="shared" si="3"/>
        <v>Field '028 Var LLA',Cond 'Trans_type is 749 or 750', Value 'Comp, orig SVT_ACCT1_NO'</v>
      </c>
    </row>
    <row r="62" spans="1:20" x14ac:dyDescent="0.35">
      <c r="A62">
        <v>200</v>
      </c>
      <c r="B62">
        <v>102</v>
      </c>
      <c r="C62" s="2">
        <v>2</v>
      </c>
      <c r="D62">
        <v>22</v>
      </c>
      <c r="E62" s="2">
        <v>43</v>
      </c>
      <c r="F62" s="2">
        <v>1</v>
      </c>
      <c r="H62">
        <v>0</v>
      </c>
      <c r="I62">
        <v>0</v>
      </c>
      <c r="K62" t="str">
        <f t="shared" si="0"/>
        <v>Insert into UFMT_BUILD_RULE (FORMAT_ID, FIELD_NO, PRIORITY, FIELD_ID, COND_ID, VALUE_ID, CONV_KEY, F_CHECK, F_WRITE) Values ('200', '102', '2', '22', '43', '1', '', '0', '0');</v>
      </c>
      <c r="L62" t="str">
        <f t="shared" si="1"/>
        <v>Update UFMT_BUILD_RULE SET FIELD_ID='22',COND_ID='43',VALUE_ID='1',CONV_KEY='',F_CHECK='0',F_WRITE='0' Where FORMAT_ID = '200' AND FIELD_NO = '102' AND PRIORITY = '2';</v>
      </c>
      <c r="M62" t="str">
        <f t="shared" si="2"/>
        <v>Delete from UFMT_BUILD_RULE Where FORMAT_ID = '200' AND FIELD_NO = '102' AND PRIORITY = '2';</v>
      </c>
      <c r="O62" t="s">
        <v>1326</v>
      </c>
      <c r="P62" t="str">
        <f>VLOOKUP(D62,UFMT_FIELD_FORMAT!A:H,8,FALSE)</f>
        <v>028 Var LLA</v>
      </c>
      <c r="Q62" t="str">
        <f>IF(ISBLANK(E62),"",VLOOKUP(E62,UFMT_CONDITION!A:J,10,FALSE))</f>
        <v>Trans_type is 785</v>
      </c>
      <c r="R62" t="str">
        <f>VLOOKUP(F62,UFMT_VALUE!A:E,5,FALSE)</f>
        <v>Const, empty string</v>
      </c>
      <c r="S62" t="str">
        <f>IF(ISBLANK(G62),"",VLOOKUP(G62,UFMT_CONVERSION!A:C,3,FALSE))</f>
        <v/>
      </c>
      <c r="T62" t="str">
        <f t="shared" si="3"/>
        <v>Field '028 Var LLA',Cond 'Trans_type is 785', Value 'Const, empty string'</v>
      </c>
    </row>
    <row r="63" spans="1:20" x14ac:dyDescent="0.35">
      <c r="A63">
        <v>200</v>
      </c>
      <c r="B63">
        <v>102</v>
      </c>
      <c r="C63" s="2">
        <v>3</v>
      </c>
      <c r="D63">
        <v>22</v>
      </c>
      <c r="F63">
        <v>36</v>
      </c>
      <c r="H63">
        <v>0</v>
      </c>
      <c r="I63">
        <v>0</v>
      </c>
      <c r="K63" t="str">
        <f t="shared" si="0"/>
        <v>Insert into UFMT_BUILD_RULE (FORMAT_ID, FIELD_NO, PRIORITY, FIELD_ID, COND_ID, VALUE_ID, CONV_KEY, F_CHECK, F_WRITE) Values ('200', '102', '3', '22', '', '36', '', '0', '0');</v>
      </c>
      <c r="L63" t="str">
        <f t="shared" si="1"/>
        <v>Update UFMT_BUILD_RULE SET FIELD_ID='22',COND_ID='',VALUE_ID='36',CONV_KEY='',F_CHECK='0',F_WRITE='0' Where FORMAT_ID = '200' AND FIELD_NO = '102' AND PRIORITY = '3';</v>
      </c>
      <c r="M63" t="str">
        <f t="shared" si="2"/>
        <v>Delete from UFMT_BUILD_RULE Where FORMAT_ID = '200' AND FIELD_NO = '102' AND PRIORITY = '3';</v>
      </c>
      <c r="O63" t="s">
        <v>1326</v>
      </c>
      <c r="P63" t="str">
        <f>VLOOKUP(D63,UFMT_FIELD_FORMAT!A:H,8,FALSE)</f>
        <v>028 Var LLA</v>
      </c>
      <c r="Q63" t="str">
        <f>IF(ISBLANK(E63),"",VLOOKUP(E63,UFMT_CONDITION!A:J,10,FALSE))</f>
        <v/>
      </c>
      <c r="R63" t="str">
        <f>VLOOKUP(F63,UFMT_VALUE!A:E,5,FALSE)</f>
        <v>Tag, SVT_ACCT1_NO</v>
      </c>
      <c r="S63" t="str">
        <f>IF(ISBLANK(G63),"",VLOOKUP(G63,UFMT_CONVERSION!A:C,3,FALSE))</f>
        <v/>
      </c>
      <c r="T63" t="str">
        <f t="shared" si="3"/>
        <v>Field '028 Var LLA', Value 'Tag, SVT_ACCT1_NO'</v>
      </c>
    </row>
    <row r="64" spans="1:20" x14ac:dyDescent="0.35">
      <c r="A64">
        <v>200</v>
      </c>
      <c r="B64">
        <v>103</v>
      </c>
      <c r="C64">
        <v>1</v>
      </c>
      <c r="D64">
        <v>22</v>
      </c>
      <c r="E64" s="2">
        <v>43</v>
      </c>
      <c r="F64" s="2">
        <v>36</v>
      </c>
      <c r="H64">
        <v>0</v>
      </c>
      <c r="I64">
        <v>0</v>
      </c>
      <c r="K64" t="str">
        <f t="shared" si="0"/>
        <v>Insert into UFMT_BUILD_RULE (FORMAT_ID, FIELD_NO, PRIORITY, FIELD_ID, COND_ID, VALUE_ID, CONV_KEY, F_CHECK, F_WRITE) Values ('200', '103', '1', '22', '43', '36', '', '0', '0');</v>
      </c>
      <c r="L64" t="str">
        <f t="shared" si="1"/>
        <v>Update UFMT_BUILD_RULE SET FIELD_ID='22',COND_ID='43',VALUE_ID='36',CONV_KEY='',F_CHECK='0',F_WRITE='0' Where FORMAT_ID = '200' AND FIELD_NO = '103' AND PRIORITY = '1';</v>
      </c>
      <c r="M64" t="str">
        <f t="shared" si="2"/>
        <v>Delete from UFMT_BUILD_RULE Where FORMAT_ID = '200' AND FIELD_NO = '103' AND PRIORITY = '1';</v>
      </c>
      <c r="O64" t="s">
        <v>1326</v>
      </c>
      <c r="P64" t="str">
        <f>VLOOKUP(D64,UFMT_FIELD_FORMAT!A:H,8,FALSE)</f>
        <v>028 Var LLA</v>
      </c>
      <c r="Q64" t="str">
        <f>IF(ISBLANK(E64),"",VLOOKUP(E64,UFMT_CONDITION!A:J,10,FALSE))</f>
        <v>Trans_type is 785</v>
      </c>
      <c r="R64" t="str">
        <f>VLOOKUP(F64,UFMT_VALUE!A:E,5,FALSE)</f>
        <v>Tag, SVT_ACCT1_NO</v>
      </c>
      <c r="S64" t="str">
        <f>IF(ISBLANK(G64),"",VLOOKUP(G64,UFMT_CONVERSION!A:C,3,FALSE))</f>
        <v/>
      </c>
      <c r="T64" t="str">
        <f t="shared" si="3"/>
        <v>Field '028 Var LLA',Cond 'Trans_type is 785', Value 'Tag, SVT_ACCT1_NO'</v>
      </c>
    </row>
    <row r="65" spans="1:20" x14ac:dyDescent="0.35">
      <c r="A65">
        <v>200</v>
      </c>
      <c r="B65">
        <v>103</v>
      </c>
      <c r="C65" s="2">
        <v>2</v>
      </c>
      <c r="D65">
        <v>22</v>
      </c>
      <c r="E65">
        <v>10</v>
      </c>
      <c r="F65">
        <v>37</v>
      </c>
      <c r="H65">
        <v>0</v>
      </c>
      <c r="I65">
        <v>0</v>
      </c>
      <c r="K65" t="str">
        <f t="shared" si="0"/>
        <v>Insert into UFMT_BUILD_RULE (FORMAT_ID, FIELD_NO, PRIORITY, FIELD_ID, COND_ID, VALUE_ID, CONV_KEY, F_CHECK, F_WRITE) Values ('200', '103', '2', '22', '10', '37', '', '0', '0');</v>
      </c>
      <c r="L65" t="str">
        <f t="shared" si="1"/>
        <v>Update UFMT_BUILD_RULE SET FIELD_ID='22',COND_ID='10',VALUE_ID='37',CONV_KEY='',F_CHECK='0',F_WRITE='0' Where FORMAT_ID = '200' AND FIELD_NO = '103' AND PRIORITY = '2';</v>
      </c>
      <c r="M65" t="str">
        <f t="shared" si="2"/>
        <v>Delete from UFMT_BUILD_RULE Where FORMAT_ID = '200' AND FIELD_NO = '103' AND PRIORITY = '2';</v>
      </c>
      <c r="O65" t="s">
        <v>1326</v>
      </c>
      <c r="P65" t="str">
        <f>VLOOKUP(D65,UFMT_FIELD_FORMAT!A:H,8,FALSE)</f>
        <v>028 Var LLA</v>
      </c>
      <c r="Q65" t="str">
        <f>IF(ISBLANK(E65),"",VLOOKUP(E65,UFMT_CONDITION!A:J,10,FALSE))</f>
        <v>Account 2 is not empty</v>
      </c>
      <c r="R65" t="str">
        <f>VLOOKUP(F65,UFMT_VALUE!A:E,5,FALSE)</f>
        <v>Tag, SVT_ACCT2_NO</v>
      </c>
      <c r="S65" t="str">
        <f>IF(ISBLANK(G65),"",VLOOKUP(G65,UFMT_CONVERSION!A:C,3,FALSE))</f>
        <v/>
      </c>
      <c r="T65" t="str">
        <f t="shared" si="3"/>
        <v>Field '028 Var LLA',Cond 'Account 2 is not empty', Value 'Tag, SVT_ACCT2_NO'</v>
      </c>
    </row>
    <row r="66" spans="1:20" x14ac:dyDescent="0.35">
      <c r="A66">
        <v>200</v>
      </c>
      <c r="B66">
        <v>104</v>
      </c>
      <c r="C66">
        <v>1</v>
      </c>
      <c r="D66">
        <v>36</v>
      </c>
      <c r="E66" s="2">
        <v>43</v>
      </c>
      <c r="F66" s="2">
        <v>336</v>
      </c>
      <c r="H66">
        <v>0</v>
      </c>
      <c r="I66">
        <v>0</v>
      </c>
      <c r="K66" t="str">
        <f t="shared" si="0"/>
        <v>Insert into UFMT_BUILD_RULE (FORMAT_ID, FIELD_NO, PRIORITY, FIELD_ID, COND_ID, VALUE_ID, CONV_KEY, F_CHECK, F_WRITE) Values ('200', '104', '1', '36', '43', '336', '', '0', '0');</v>
      </c>
      <c r="L66" t="str">
        <f t="shared" si="1"/>
        <v>Update UFMT_BUILD_RULE SET FIELD_ID='36',COND_ID='43',VALUE_ID='336',CONV_KEY='',F_CHECK='0',F_WRITE='0' Where FORMAT_ID = '200' AND FIELD_NO = '104' AND PRIORITY = '1';</v>
      </c>
      <c r="M66" t="str">
        <f t="shared" si="2"/>
        <v>Delete from UFMT_BUILD_RULE Where FORMAT_ID = '200' AND FIELD_NO = '104' AND PRIORITY = '1';</v>
      </c>
      <c r="O66" t="s">
        <v>1326</v>
      </c>
      <c r="P66" t="str">
        <f>VLOOKUP(D66,UFMT_FIELD_FORMAT!A:H,8,FALSE)</f>
        <v>100 Var LLLA</v>
      </c>
      <c r="Q66" t="str">
        <f>IF(ISBLANK(E66),"",VLOOKUP(E66,UFMT_CONDITION!A:J,10,FALSE))</f>
        <v>Trans_type is 785</v>
      </c>
      <c r="R66" t="str">
        <f>VLOOKUP(F66,UFMT_VALUE!A:E,5,FALSE)</f>
        <v>Comp, iBSM F104 w mapping</v>
      </c>
      <c r="S66" t="str">
        <f>IF(ISBLANK(G66),"",VLOOKUP(G66,UFMT_CONVERSION!A:C,3,FALSE))</f>
        <v/>
      </c>
      <c r="T66" t="str">
        <f t="shared" si="3"/>
        <v>Field '100 Var LLLA',Cond 'Trans_type is 785', Value 'Comp, iBSM F104 w mapping'</v>
      </c>
    </row>
    <row r="67" spans="1:20" x14ac:dyDescent="0.35">
      <c r="A67">
        <v>200</v>
      </c>
      <c r="B67">
        <v>125</v>
      </c>
      <c r="C67">
        <v>1</v>
      </c>
      <c r="D67">
        <v>37</v>
      </c>
      <c r="E67" s="2">
        <v>43</v>
      </c>
      <c r="F67" s="2">
        <v>337</v>
      </c>
      <c r="H67">
        <v>0</v>
      </c>
      <c r="I67">
        <v>0</v>
      </c>
      <c r="K67" t="str">
        <f t="shared" si="0"/>
        <v>Insert into UFMT_BUILD_RULE (FORMAT_ID, FIELD_NO, PRIORITY, FIELD_ID, COND_ID, VALUE_ID, CONV_KEY, F_CHECK, F_WRITE) Values ('200', '125', '1', '37', '43', '337', '', '0', '0');</v>
      </c>
      <c r="L67" t="str">
        <f t="shared" si="1"/>
        <v>Update UFMT_BUILD_RULE SET FIELD_ID='37',COND_ID='43',VALUE_ID='337',CONV_KEY='',F_CHECK='0',F_WRITE='0' Where FORMAT_ID = '200' AND FIELD_NO = '125' AND PRIORITY = '1';</v>
      </c>
      <c r="M67" t="str">
        <f t="shared" si="2"/>
        <v>Delete from UFMT_BUILD_RULE Where FORMAT_ID = '200' AND FIELD_NO = '125' AND PRIORITY = '1';</v>
      </c>
      <c r="O67" t="s">
        <v>1326</v>
      </c>
      <c r="P67" t="str">
        <f>VLOOKUP(D67,UFMT_FIELD_FORMAT!A:H,8,FALSE)</f>
        <v>001 Var LLLA</v>
      </c>
      <c r="Q67" t="str">
        <f>IF(ISBLANK(E67),"",VLOOKUP(E67,UFMT_CONDITION!A:J,10,FALSE))</f>
        <v>Trans_type is 785</v>
      </c>
      <c r="R67" t="str">
        <f>VLOOKUP(F67,UFMT_VALUE!A:E,5,FALSE)</f>
        <v>Comp, iBSM F125 w mapping</v>
      </c>
      <c r="S67" t="str">
        <f>IF(ISBLANK(G67),"",VLOOKUP(G67,UFMT_CONVERSION!A:C,3,FALSE))</f>
        <v/>
      </c>
      <c r="T67" t="str">
        <f t="shared" si="3"/>
        <v>Field '001 Var LLLA',Cond 'Trans_type is 785', Value 'Comp, iBSM F125 w mapping'</v>
      </c>
    </row>
    <row r="68" spans="1:20" x14ac:dyDescent="0.35">
      <c r="A68">
        <v>200</v>
      </c>
      <c r="B68">
        <v>126</v>
      </c>
      <c r="C68">
        <v>1</v>
      </c>
      <c r="D68">
        <v>38</v>
      </c>
      <c r="E68" s="2">
        <v>85</v>
      </c>
      <c r="F68" s="2">
        <v>20</v>
      </c>
      <c r="H68">
        <v>0</v>
      </c>
      <c r="I68">
        <v>0</v>
      </c>
      <c r="K68" t="str">
        <f t="shared" ref="K68:K131" si="4">"Insert into UFMT_BUILD_RULE (FORMAT_ID, FIELD_NO, PRIORITY, FIELD_ID, COND_ID, VALUE_ID, CONV_KEY, F_CHECK, F_WRITE) Values ('"&amp;A68&amp;"', '"&amp;B68&amp;"', '"&amp;C68&amp;"', '"&amp;D68&amp;"', '"&amp;E68&amp;"', '"&amp;F68&amp;"', '"&amp;G68&amp;"', '"&amp;H68&amp;"', '"&amp;I68&amp;"');"</f>
        <v>Insert into UFMT_BUILD_RULE (FORMAT_ID, FIELD_NO, PRIORITY, FIELD_ID, COND_ID, VALUE_ID, CONV_KEY, F_CHECK, F_WRITE) Values ('200', '126', '1', '38', '85', '20', '', '0', '0');</v>
      </c>
      <c r="L68" t="str">
        <f t="shared" ref="L68:L131" si="5">"Update UFMT_BUILD_RULE SET FIELD_ID='"&amp;D68&amp;"',COND_ID='"&amp;E68&amp;"',VALUE_ID='"&amp;F68&amp;"',CONV_KEY='"&amp;G68&amp;"',F_CHECK='"&amp;H68&amp;"',F_WRITE='"&amp;I68&amp;"' Where FORMAT_ID = '"&amp;A68&amp;"' AND FIELD_NO = '"&amp;B68&amp;"' AND PRIORITY = '"&amp;C68&amp;"';"</f>
        <v>Update UFMT_BUILD_RULE SET FIELD_ID='38',COND_ID='85',VALUE_ID='20',CONV_KEY='',F_CHECK='0',F_WRITE='0' Where FORMAT_ID = '200' AND FIELD_NO = '126' AND PRIORITY = '1';</v>
      </c>
      <c r="M68" t="str">
        <f t="shared" ref="M68:M131" si="6">"Delete from UFMT_BUILD_RULE Where FORMAT_ID = '"&amp;A68&amp;"' AND FIELD_NO = '"&amp;B68&amp;"' AND PRIORITY = '"&amp;C68&amp;"';"</f>
        <v>Delete from UFMT_BUILD_RULE Where FORMAT_ID = '200' AND FIELD_NO = '126' AND PRIORITY = '1';</v>
      </c>
      <c r="O68" t="s">
        <v>1326</v>
      </c>
      <c r="P68" t="str">
        <f>VLOOKUP(D68,UFMT_FIELD_FORMAT!A:H,8,FALSE)</f>
        <v>006 Var LLLA</v>
      </c>
      <c r="Q68" t="str">
        <f>IF(ISBLANK(E68),"",VLOOKUP(E68,UFMT_CONDITION!A:J,10,FALSE))</f>
        <v>Visa direct recipent trx</v>
      </c>
      <c r="R68" t="str">
        <f>VLOOKUP(F68,UFMT_VALUE!A:E,5,FALSE)</f>
        <v>Tag, SVT_ISO_SRC_ACQID</v>
      </c>
      <c r="S68" t="str">
        <f>IF(ISBLANK(G68),"",VLOOKUP(G68,UFMT_CONVERSION!A:C,3,FALSE))</f>
        <v/>
      </c>
      <c r="T68" t="str">
        <f t="shared" ref="T68:T131" si="7">"Field '"&amp;P68&amp;IF(Q68="","","',Cond '"&amp;Q68)&amp;"', Value '"&amp;R68&amp;IF(S68="","","', Conv '"&amp;S68)&amp;"'"</f>
        <v>Field '006 Var LLLA',Cond 'Visa direct recipent trx', Value 'Tag, SVT_ISO_SRC_ACQID'</v>
      </c>
    </row>
    <row r="69" spans="1:20" x14ac:dyDescent="0.35">
      <c r="A69">
        <v>200</v>
      </c>
      <c r="B69">
        <v>126</v>
      </c>
      <c r="C69" s="2">
        <v>2</v>
      </c>
      <c r="D69">
        <v>38</v>
      </c>
      <c r="F69">
        <v>284</v>
      </c>
      <c r="H69">
        <v>0</v>
      </c>
      <c r="I69">
        <v>0</v>
      </c>
      <c r="K69" t="str">
        <f t="shared" si="4"/>
        <v>Insert into UFMT_BUILD_RULE (FORMAT_ID, FIELD_NO, PRIORITY, FIELD_ID, COND_ID, VALUE_ID, CONV_KEY, F_CHECK, F_WRITE) Values ('200', '126', '2', '38', '', '284', '', '0', '0');</v>
      </c>
      <c r="L69" t="str">
        <f t="shared" si="5"/>
        <v>Update UFMT_BUILD_RULE SET FIELD_ID='38',COND_ID='',VALUE_ID='284',CONV_KEY='',F_CHECK='0',F_WRITE='0' Where FORMAT_ID = '200' AND FIELD_NO = '126' AND PRIORITY = '2';</v>
      </c>
      <c r="M69" t="str">
        <f t="shared" si="6"/>
        <v>Delete from UFMT_BUILD_RULE Where FORMAT_ID = '200' AND FIELD_NO = '126' AND PRIORITY = '2';</v>
      </c>
      <c r="O69" t="s">
        <v>1326</v>
      </c>
      <c r="P69" t="str">
        <f>VLOOKUP(D69,UFMT_FIELD_FORMAT!A:H,8,FALSE)</f>
        <v>006 Var LLLA</v>
      </c>
      <c r="Q69" t="str">
        <f>IF(ISBLANK(E69),"",VLOOKUP(E69,UFMT_CONDITION!A:J,10,FALSE))</f>
        <v/>
      </c>
      <c r="R69" t="str">
        <f>VLOOKUP(F69,UFMT_VALUE!A:E,5,FALSE)</f>
        <v>Const, iBSM F126</v>
      </c>
      <c r="S69" t="str">
        <f>IF(ISBLANK(G69),"",VLOOKUP(G69,UFMT_CONVERSION!A:C,3,FALSE))</f>
        <v/>
      </c>
      <c r="T69" t="str">
        <f t="shared" si="7"/>
        <v>Field '006 Var LLLA', Value 'Const, iBSM F126'</v>
      </c>
    </row>
    <row r="70" spans="1:20" x14ac:dyDescent="0.35">
      <c r="A70">
        <v>200</v>
      </c>
      <c r="B70">
        <v>127</v>
      </c>
      <c r="C70">
        <v>1</v>
      </c>
      <c r="D70">
        <v>38</v>
      </c>
      <c r="E70" s="2">
        <v>49</v>
      </c>
      <c r="F70" s="2">
        <v>339</v>
      </c>
      <c r="H70">
        <v>0</v>
      </c>
      <c r="I70">
        <v>0</v>
      </c>
      <c r="K70" t="str">
        <f t="shared" si="4"/>
        <v>Insert into UFMT_BUILD_RULE (FORMAT_ID, FIELD_NO, PRIORITY, FIELD_ID, COND_ID, VALUE_ID, CONV_KEY, F_CHECK, F_WRITE) Values ('200', '127', '1', '38', '49', '339', '', '0', '0');</v>
      </c>
      <c r="L70" t="str">
        <f t="shared" si="5"/>
        <v>Update UFMT_BUILD_RULE SET FIELD_ID='38',COND_ID='49',VALUE_ID='339',CONV_KEY='',F_CHECK='0',F_WRITE='0' Where FORMAT_ID = '200' AND FIELD_NO = '127' AND PRIORITY = '1';</v>
      </c>
      <c r="M70" t="str">
        <f t="shared" si="6"/>
        <v>Delete from UFMT_BUILD_RULE Where FORMAT_ID = '200' AND FIELD_NO = '127' AND PRIORITY = '1';</v>
      </c>
      <c r="O70" t="s">
        <v>1326</v>
      </c>
      <c r="P70" t="str">
        <f>VLOOKUP(D70,UFMT_FIELD_FORMAT!A:H,8,FALSE)</f>
        <v>006 Var LLLA</v>
      </c>
      <c r="Q70" t="str">
        <f>IF(ISBLANK(E70),"",VLOOKUP(E70,UFMT_CONDITION!A:J,10,FALSE))</f>
        <v>iBSM FT-related trans_types</v>
      </c>
      <c r="R70" t="str">
        <f>VLOOKUP(F70,UFMT_VALUE!A:E,5,FALSE)</f>
        <v>Comp, iBSM F127 w mapping</v>
      </c>
      <c r="S70" t="str">
        <f>IF(ISBLANK(G70),"",VLOOKUP(G70,UFMT_CONVERSION!A:C,3,FALSE))</f>
        <v/>
      </c>
      <c r="T70" t="str">
        <f t="shared" si="7"/>
        <v>Field '006 Var LLLA',Cond 'iBSM FT-related trans_types', Value 'Comp, iBSM F127 w mapping'</v>
      </c>
    </row>
    <row r="71" spans="1:20" x14ac:dyDescent="0.35">
      <c r="A71">
        <v>201</v>
      </c>
      <c r="B71">
        <v>2</v>
      </c>
      <c r="C71">
        <v>1</v>
      </c>
      <c r="D71">
        <v>1</v>
      </c>
      <c r="F71">
        <v>2</v>
      </c>
      <c r="H71">
        <v>0</v>
      </c>
      <c r="I71">
        <v>0</v>
      </c>
      <c r="K71" t="str">
        <f t="shared" si="4"/>
        <v>Insert into UFMT_BUILD_RULE (FORMAT_ID, FIELD_NO, PRIORITY, FIELD_ID, COND_ID, VALUE_ID, CONV_KEY, F_CHECK, F_WRITE) Values ('201', '2', '1', '1', '', '2', '', '0', '0');</v>
      </c>
      <c r="L71" t="str">
        <f t="shared" si="5"/>
        <v>Update UFMT_BUILD_RULE SET FIELD_ID='1',COND_ID='',VALUE_ID='2',CONV_KEY='',F_CHECK='0',F_WRITE='0' Where FORMAT_ID = '201' AND FIELD_NO = '2' AND PRIORITY = '1';</v>
      </c>
      <c r="M71" t="str">
        <f t="shared" si="6"/>
        <v>Delete from UFMT_BUILD_RULE Where FORMAT_ID = '201' AND FIELD_NO = '2' AND PRIORITY = '1';</v>
      </c>
      <c r="O71" t="s">
        <v>1326</v>
      </c>
      <c r="P71" t="str">
        <f>VLOOKUP(D71,UFMT_FIELD_FORMAT!A:H,8,FALSE)</f>
        <v>019 Var LLA</v>
      </c>
      <c r="Q71" t="str">
        <f>IF(ISBLANK(E71),"",VLOOKUP(E71,UFMT_CONDITION!A:J,10,FALSE))</f>
        <v/>
      </c>
      <c r="R71" t="str">
        <f>VLOOKUP(F71,UFMT_VALUE!A:E,5,FALSE)</f>
        <v>Tag, SVT_CARD_NUM</v>
      </c>
      <c r="S71" t="str">
        <f>IF(ISBLANK(G71),"",VLOOKUP(G71,UFMT_CONVERSION!A:C,3,FALSE))</f>
        <v/>
      </c>
      <c r="T71" t="str">
        <f t="shared" si="7"/>
        <v>Field '019 Var LLA', Value 'Tag, SVT_CARD_NUM'</v>
      </c>
    </row>
    <row r="72" spans="1:20" x14ac:dyDescent="0.35">
      <c r="A72">
        <v>201</v>
      </c>
      <c r="B72">
        <v>3</v>
      </c>
      <c r="C72">
        <v>1</v>
      </c>
      <c r="D72">
        <v>2</v>
      </c>
      <c r="F72">
        <v>24</v>
      </c>
      <c r="H72">
        <v>0</v>
      </c>
      <c r="I72">
        <v>0</v>
      </c>
      <c r="K72" t="str">
        <f t="shared" si="4"/>
        <v>Insert into UFMT_BUILD_RULE (FORMAT_ID, FIELD_NO, PRIORITY, FIELD_ID, COND_ID, VALUE_ID, CONV_KEY, F_CHECK, F_WRITE) Values ('201', '3', '1', '2', '', '24', '', '0', '0');</v>
      </c>
      <c r="L72" t="str">
        <f t="shared" si="5"/>
        <v>Update UFMT_BUILD_RULE SET FIELD_ID='2',COND_ID='',VALUE_ID='24',CONV_KEY='',F_CHECK='0',F_WRITE='0' Where FORMAT_ID = '201' AND FIELD_NO = '3' AND PRIORITY = '1';</v>
      </c>
      <c r="M72" t="str">
        <f t="shared" si="6"/>
        <v>Delete from UFMT_BUILD_RULE Where FORMAT_ID = '201' AND FIELD_NO = '3' AND PRIORITY = '1';</v>
      </c>
      <c r="O72" t="s">
        <v>1326</v>
      </c>
      <c r="P72" t="str">
        <f>VLOOKUP(D72,UFMT_FIELD_FORMAT!A:H,8,FALSE)</f>
        <v>006 Fix Padded L0</v>
      </c>
      <c r="Q72" t="str">
        <f>IF(ISBLANK(E72),"",VLOOKUP(E72,UFMT_CONDITION!A:J,10,FALSE))</f>
        <v/>
      </c>
      <c r="R72" t="str">
        <f>VLOOKUP(F72,UFMT_VALUE!A:E,5,FALSE)</f>
        <v>Tag, SVT_ISO_ISS_RESP</v>
      </c>
      <c r="S72" t="str">
        <f>IF(ISBLANK(G72),"",VLOOKUP(G72,UFMT_CONVERSION!A:C,3,FALSE))</f>
        <v/>
      </c>
      <c r="T72" t="str">
        <f t="shared" si="7"/>
        <v>Field '006 Fix Padded L0', Value 'Tag, SVT_ISO_ISS_RESP'</v>
      </c>
    </row>
    <row r="73" spans="1:20" x14ac:dyDescent="0.35">
      <c r="A73">
        <v>201</v>
      </c>
      <c r="B73">
        <v>4</v>
      </c>
      <c r="C73">
        <v>1</v>
      </c>
      <c r="D73">
        <v>3</v>
      </c>
      <c r="F73">
        <v>7</v>
      </c>
      <c r="H73">
        <v>0</v>
      </c>
      <c r="I73">
        <v>0</v>
      </c>
      <c r="K73" t="str">
        <f t="shared" si="4"/>
        <v>Insert into UFMT_BUILD_RULE (FORMAT_ID, FIELD_NO, PRIORITY, FIELD_ID, COND_ID, VALUE_ID, CONV_KEY, F_CHECK, F_WRITE) Values ('201', '4', '1', '3', '', '7', '', '0', '0');</v>
      </c>
      <c r="L73" t="str">
        <f t="shared" si="5"/>
        <v>Update UFMT_BUILD_RULE SET FIELD_ID='3',COND_ID='',VALUE_ID='7',CONV_KEY='',F_CHECK='0',F_WRITE='0' Where FORMAT_ID = '201' AND FIELD_NO = '4' AND PRIORITY = '1';</v>
      </c>
      <c r="M73" t="str">
        <f t="shared" si="6"/>
        <v>Delete from UFMT_BUILD_RULE Where FORMAT_ID = '201' AND FIELD_NO = '4' AND PRIORITY = '1';</v>
      </c>
      <c r="O73" t="s">
        <v>1326</v>
      </c>
      <c r="P73" t="str">
        <f>VLOOKUP(D73,UFMT_FIELD_FORMAT!A:H,8,FALSE)</f>
        <v>012 Fix Padded L0</v>
      </c>
      <c r="Q73" t="str">
        <f>IF(ISBLANK(E73),"",VLOOKUP(E73,UFMT_CONDITION!A:J,10,FALSE))</f>
        <v/>
      </c>
      <c r="R73" t="str">
        <f>VLOOKUP(F73,UFMT_VALUE!A:E,5,FALSE)</f>
        <v>Tag, SVT_TXN_AMOUNT</v>
      </c>
      <c r="S73" t="str">
        <f>IF(ISBLANK(G73),"",VLOOKUP(G73,UFMT_CONVERSION!A:C,3,FALSE))</f>
        <v/>
      </c>
      <c r="T73" t="str">
        <f t="shared" si="7"/>
        <v>Field '012 Fix Padded L0', Value 'Tag, SVT_TXN_AMOUNT'</v>
      </c>
    </row>
    <row r="74" spans="1:20" x14ac:dyDescent="0.35">
      <c r="A74">
        <v>201</v>
      </c>
      <c r="B74">
        <v>7</v>
      </c>
      <c r="C74">
        <v>1</v>
      </c>
      <c r="D74">
        <v>25</v>
      </c>
      <c r="F74">
        <v>206</v>
      </c>
      <c r="H74">
        <v>0</v>
      </c>
      <c r="I74">
        <v>0</v>
      </c>
      <c r="K74" t="str">
        <f t="shared" si="4"/>
        <v>Insert into UFMT_BUILD_RULE (FORMAT_ID, FIELD_NO, PRIORITY, FIELD_ID, COND_ID, VALUE_ID, CONV_KEY, F_CHECK, F_WRITE) Values ('201', '7', '1', '25', '', '206', '', '0', '0');</v>
      </c>
      <c r="L74" t="str">
        <f t="shared" si="5"/>
        <v>Update UFMT_BUILD_RULE SET FIELD_ID='25',COND_ID='',VALUE_ID='206',CONV_KEY='',F_CHECK='0',F_WRITE='0' Where FORMAT_ID = '201' AND FIELD_NO = '7' AND PRIORITY = '1';</v>
      </c>
      <c r="M74" t="str">
        <f t="shared" si="6"/>
        <v>Delete from UFMT_BUILD_RULE Where FORMAT_ID = '201' AND FIELD_NO = '7' AND PRIORITY = '1';</v>
      </c>
      <c r="O74" t="s">
        <v>1326</v>
      </c>
      <c r="P74" t="str">
        <f>VLOOKUP(D74,UFMT_FIELD_FORMAT!A:H,8,FALSE)</f>
        <v>010 Fix Padded L0</v>
      </c>
      <c r="Q74" t="str">
        <f>IF(ISBLANK(E74),"",VLOOKUP(E74,UFMT_CONDITION!A:J,10,FALSE))</f>
        <v/>
      </c>
      <c r="R74" t="str">
        <f>VLOOKUP(F74,UFMT_VALUE!A:E,5,FALSE)</f>
        <v>Tag, SVT_TRANSMIT_TIME, integer</v>
      </c>
      <c r="S74" t="str">
        <f>IF(ISBLANK(G74),"",VLOOKUP(G74,UFMT_CONVERSION!A:C,3,FALSE))</f>
        <v/>
      </c>
      <c r="T74" t="str">
        <f t="shared" si="7"/>
        <v>Field '010 Fix Padded L0', Value 'Tag, SVT_TRANSMIT_TIME, integer'</v>
      </c>
    </row>
    <row r="75" spans="1:20" x14ac:dyDescent="0.35">
      <c r="A75">
        <v>201</v>
      </c>
      <c r="B75">
        <v>8</v>
      </c>
      <c r="C75">
        <v>1</v>
      </c>
      <c r="D75">
        <v>4</v>
      </c>
      <c r="F75">
        <v>285</v>
      </c>
      <c r="H75">
        <v>0</v>
      </c>
      <c r="I75">
        <v>0</v>
      </c>
      <c r="K75" t="str">
        <f t="shared" si="4"/>
        <v>Insert into UFMT_BUILD_RULE (FORMAT_ID, FIELD_NO, PRIORITY, FIELD_ID, COND_ID, VALUE_ID, CONV_KEY, F_CHECK, F_WRITE) Values ('201', '8', '1', '4', '', '285', '', '0', '0');</v>
      </c>
      <c r="L75" t="str">
        <f t="shared" si="5"/>
        <v>Update UFMT_BUILD_RULE SET FIELD_ID='4',COND_ID='',VALUE_ID='285',CONV_KEY='',F_CHECK='0',F_WRITE='0' Where FORMAT_ID = '201' AND FIELD_NO = '8' AND PRIORITY = '1';</v>
      </c>
      <c r="M75" t="str">
        <f t="shared" si="6"/>
        <v>Delete from UFMT_BUILD_RULE Where FORMAT_ID = '201' AND FIELD_NO = '8' AND PRIORITY = '1';</v>
      </c>
      <c r="O75" t="s">
        <v>1326</v>
      </c>
      <c r="P75" t="str">
        <f>VLOOKUP(D75,UFMT_FIELD_FORMAT!A:H,8,FALSE)</f>
        <v>008 Fix Padded L0</v>
      </c>
      <c r="Q75" t="str">
        <f>IF(ISBLANK(E75),"",VLOOKUP(E75,UFMT_CONDITION!A:J,10,FALSE))</f>
        <v/>
      </c>
      <c r="R75" t="str">
        <f>VLOOKUP(F75,UFMT_VALUE!A:E,5,FALSE)</f>
        <v>Dummy local data</v>
      </c>
      <c r="S75" t="str">
        <f>IF(ISBLANK(G75),"",VLOOKUP(G75,UFMT_CONVERSION!A:C,3,FALSE))</f>
        <v/>
      </c>
      <c r="T75" t="str">
        <f t="shared" si="7"/>
        <v>Field '008 Fix Padded L0', Value 'Dummy local data'</v>
      </c>
    </row>
    <row r="76" spans="1:20" x14ac:dyDescent="0.35">
      <c r="A76">
        <v>201</v>
      </c>
      <c r="B76">
        <v>11</v>
      </c>
      <c r="C76">
        <v>1</v>
      </c>
      <c r="D76">
        <v>5</v>
      </c>
      <c r="F76">
        <v>47</v>
      </c>
      <c r="H76">
        <v>0</v>
      </c>
      <c r="I76">
        <v>0</v>
      </c>
      <c r="K76" t="str">
        <f t="shared" si="4"/>
        <v>Insert into UFMT_BUILD_RULE (FORMAT_ID, FIELD_NO, PRIORITY, FIELD_ID, COND_ID, VALUE_ID, CONV_KEY, F_CHECK, F_WRITE) Values ('201', '11', '1', '5', '', '47', '', '0', '0');</v>
      </c>
      <c r="L76" t="str">
        <f t="shared" si="5"/>
        <v>Update UFMT_BUILD_RULE SET FIELD_ID='5',COND_ID='',VALUE_ID='47',CONV_KEY='',F_CHECK='0',F_WRITE='0' Where FORMAT_ID = '201' AND FIELD_NO = '11' AND PRIORITY = '1';</v>
      </c>
      <c r="M76" t="str">
        <f t="shared" si="6"/>
        <v>Delete from UFMT_BUILD_RULE Where FORMAT_ID = '201' AND FIELD_NO = '11' AND PRIORITY = '1';</v>
      </c>
      <c r="O76" t="s">
        <v>1326</v>
      </c>
      <c r="P76" t="str">
        <f>VLOOKUP(D76,UFMT_FIELD_FORMAT!A:H,8,FALSE)</f>
        <v>006 Fix Padded L0</v>
      </c>
      <c r="Q76" t="str">
        <f>IF(ISBLANK(E76),"",VLOOKUP(E76,UFMT_CONDITION!A:J,10,FALSE))</f>
        <v/>
      </c>
      <c r="R76" t="str">
        <f>VLOOKUP(F76,UFMT_VALUE!A:E,5,FALSE)</f>
        <v>Tag, SVT_ACQ_TRACE_NO, string</v>
      </c>
      <c r="S76" t="str">
        <f>IF(ISBLANK(G76),"",VLOOKUP(G76,UFMT_CONVERSION!A:C,3,FALSE))</f>
        <v/>
      </c>
      <c r="T76" t="str">
        <f t="shared" si="7"/>
        <v>Field '006 Fix Padded L0', Value 'Tag, SVT_ACQ_TRACE_NO, string'</v>
      </c>
    </row>
    <row r="77" spans="1:20" x14ac:dyDescent="0.35">
      <c r="A77">
        <v>201</v>
      </c>
      <c r="B77">
        <v>12</v>
      </c>
      <c r="C77">
        <v>1</v>
      </c>
      <c r="D77">
        <v>5</v>
      </c>
      <c r="F77">
        <v>14</v>
      </c>
      <c r="H77">
        <v>0</v>
      </c>
      <c r="I77">
        <v>0</v>
      </c>
      <c r="K77" t="str">
        <f t="shared" si="4"/>
        <v>Insert into UFMT_BUILD_RULE (FORMAT_ID, FIELD_NO, PRIORITY, FIELD_ID, COND_ID, VALUE_ID, CONV_KEY, F_CHECK, F_WRITE) Values ('201', '12', '1', '5', '', '14', '', '0', '0');</v>
      </c>
      <c r="L77" t="str">
        <f t="shared" si="5"/>
        <v>Update UFMT_BUILD_RULE SET FIELD_ID='5',COND_ID='',VALUE_ID='14',CONV_KEY='',F_CHECK='0',F_WRITE='0' Where FORMAT_ID = '201' AND FIELD_NO = '12' AND PRIORITY = '1';</v>
      </c>
      <c r="M77" t="str">
        <f t="shared" si="6"/>
        <v>Delete from UFMT_BUILD_RULE Where FORMAT_ID = '201' AND FIELD_NO = '12' AND PRIORITY = '1';</v>
      </c>
      <c r="O77" t="s">
        <v>1326</v>
      </c>
      <c r="P77" t="str">
        <f>VLOOKUP(D77,UFMT_FIELD_FORMAT!A:H,8,FALSE)</f>
        <v>006 Fix Padded L0</v>
      </c>
      <c r="Q77" t="str">
        <f>IF(ISBLANK(E77),"",VLOOKUP(E77,UFMT_CONDITION!A:J,10,FALSE))</f>
        <v/>
      </c>
      <c r="R77" t="str">
        <f>VLOOKUP(F77,UFMT_VALUE!A:E,5,FALSE)</f>
        <v>Tag, SVT_ACQ_SW_TIME</v>
      </c>
      <c r="S77" t="str">
        <f>IF(ISBLANK(G77),"",VLOOKUP(G77,UFMT_CONVERSION!A:C,3,FALSE))</f>
        <v/>
      </c>
      <c r="T77" t="str">
        <f t="shared" si="7"/>
        <v>Field '006 Fix Padded L0', Value 'Tag, SVT_ACQ_SW_TIME'</v>
      </c>
    </row>
    <row r="78" spans="1:20" x14ac:dyDescent="0.35">
      <c r="A78">
        <v>201</v>
      </c>
      <c r="B78">
        <v>13</v>
      </c>
      <c r="C78">
        <v>1</v>
      </c>
      <c r="D78">
        <v>8</v>
      </c>
      <c r="F78">
        <v>13</v>
      </c>
      <c r="H78">
        <v>0</v>
      </c>
      <c r="I78">
        <v>0</v>
      </c>
      <c r="K78" t="str">
        <f t="shared" si="4"/>
        <v>Insert into UFMT_BUILD_RULE (FORMAT_ID, FIELD_NO, PRIORITY, FIELD_ID, COND_ID, VALUE_ID, CONV_KEY, F_CHECK, F_WRITE) Values ('201', '13', '1', '8', '', '13', '', '0', '0');</v>
      </c>
      <c r="L78" t="str">
        <f t="shared" si="5"/>
        <v>Update UFMT_BUILD_RULE SET FIELD_ID='8',COND_ID='',VALUE_ID='13',CONV_KEY='',F_CHECK='0',F_WRITE='0' Where FORMAT_ID = '201' AND FIELD_NO = '13' AND PRIORITY = '1';</v>
      </c>
      <c r="M78" t="str">
        <f t="shared" si="6"/>
        <v>Delete from UFMT_BUILD_RULE Where FORMAT_ID = '201' AND FIELD_NO = '13' AND PRIORITY = '1';</v>
      </c>
      <c r="O78" t="s">
        <v>1326</v>
      </c>
      <c r="P78" t="str">
        <f>VLOOKUP(D78,UFMT_FIELD_FORMAT!A:H,8,FALSE)</f>
        <v>004 Fix Padded L0</v>
      </c>
      <c r="Q78" t="str">
        <f>IF(ISBLANK(E78),"",VLOOKUP(E78,UFMT_CONDITION!A:J,10,FALSE))</f>
        <v/>
      </c>
      <c r="R78" t="str">
        <f>VLOOKUP(F78,UFMT_VALUE!A:E,5,FALSE)</f>
        <v>Tag, SVT_ACQ_SW_DATE</v>
      </c>
      <c r="S78" t="str">
        <f>IF(ISBLANK(G78),"",VLOOKUP(G78,UFMT_CONVERSION!A:C,3,FALSE))</f>
        <v/>
      </c>
      <c r="T78" t="str">
        <f t="shared" si="7"/>
        <v>Field '004 Fix Padded L0', Value 'Tag, SVT_ACQ_SW_DATE'</v>
      </c>
    </row>
    <row r="79" spans="1:20" x14ac:dyDescent="0.35">
      <c r="A79">
        <v>201</v>
      </c>
      <c r="B79">
        <v>18</v>
      </c>
      <c r="C79">
        <v>1</v>
      </c>
      <c r="D79">
        <v>8</v>
      </c>
      <c r="F79">
        <v>90</v>
      </c>
      <c r="H79">
        <v>0</v>
      </c>
      <c r="I79">
        <v>0</v>
      </c>
      <c r="K79" t="str">
        <f t="shared" si="4"/>
        <v>Insert into UFMT_BUILD_RULE (FORMAT_ID, FIELD_NO, PRIORITY, FIELD_ID, COND_ID, VALUE_ID, CONV_KEY, F_CHECK, F_WRITE) Values ('201', '18', '1', '8', '', '90', '', '0', '0');</v>
      </c>
      <c r="L79" t="str">
        <f t="shared" si="5"/>
        <v>Update UFMT_BUILD_RULE SET FIELD_ID='8',COND_ID='',VALUE_ID='90',CONV_KEY='',F_CHECK='0',F_WRITE='0' Where FORMAT_ID = '201' AND FIELD_NO = '18' AND PRIORITY = '1';</v>
      </c>
      <c r="M79" t="str">
        <f t="shared" si="6"/>
        <v>Delete from UFMT_BUILD_RULE Where FORMAT_ID = '201' AND FIELD_NO = '18' AND PRIORITY = '1';</v>
      </c>
      <c r="O79" t="s">
        <v>1326</v>
      </c>
      <c r="P79" t="str">
        <f>VLOOKUP(D79,UFMT_FIELD_FORMAT!A:H,8,FALSE)</f>
        <v>004 Fix Padded L0</v>
      </c>
      <c r="Q79" t="str">
        <f>IF(ISBLANK(E79),"",VLOOKUP(E79,UFMT_CONDITION!A:J,10,FALSE))</f>
        <v/>
      </c>
      <c r="R79" t="str">
        <f>VLOOKUP(F79,UFMT_VALUE!A:E,5,FALSE)</f>
        <v>Tag, SVT_SV_MCC, int</v>
      </c>
      <c r="S79" t="str">
        <f>IF(ISBLANK(G79),"",VLOOKUP(G79,UFMT_CONVERSION!A:C,3,FALSE))</f>
        <v/>
      </c>
      <c r="T79" t="str">
        <f t="shared" si="7"/>
        <v>Field '004 Fix Padded L0', Value 'Tag, SVT_SV_MCC, int'</v>
      </c>
    </row>
    <row r="80" spans="1:20" x14ac:dyDescent="0.35">
      <c r="A80">
        <v>201</v>
      </c>
      <c r="B80">
        <v>29</v>
      </c>
      <c r="C80">
        <v>1</v>
      </c>
      <c r="D80">
        <v>4</v>
      </c>
      <c r="F80">
        <v>285</v>
      </c>
      <c r="H80">
        <v>0</v>
      </c>
      <c r="I80">
        <v>0</v>
      </c>
      <c r="K80" t="str">
        <f t="shared" si="4"/>
        <v>Insert into UFMT_BUILD_RULE (FORMAT_ID, FIELD_NO, PRIORITY, FIELD_ID, COND_ID, VALUE_ID, CONV_KEY, F_CHECK, F_WRITE) Values ('201', '29', '1', '4', '', '285', '', '0', '0');</v>
      </c>
      <c r="L80" t="str">
        <f t="shared" si="5"/>
        <v>Update UFMT_BUILD_RULE SET FIELD_ID='4',COND_ID='',VALUE_ID='285',CONV_KEY='',F_CHECK='0',F_WRITE='0' Where FORMAT_ID = '201' AND FIELD_NO = '29' AND PRIORITY = '1';</v>
      </c>
      <c r="M80" t="str">
        <f t="shared" si="6"/>
        <v>Delete from UFMT_BUILD_RULE Where FORMAT_ID = '201' AND FIELD_NO = '29' AND PRIORITY = '1';</v>
      </c>
      <c r="O80" t="s">
        <v>1326</v>
      </c>
      <c r="P80" t="str">
        <f>VLOOKUP(D80,UFMT_FIELD_FORMAT!A:H,8,FALSE)</f>
        <v>008 Fix Padded L0</v>
      </c>
      <c r="Q80" t="str">
        <f>IF(ISBLANK(E80),"",VLOOKUP(E80,UFMT_CONDITION!A:J,10,FALSE))</f>
        <v/>
      </c>
      <c r="R80" t="str">
        <f>VLOOKUP(F80,UFMT_VALUE!A:E,5,FALSE)</f>
        <v>Dummy local data</v>
      </c>
      <c r="S80" t="str">
        <f>IF(ISBLANK(G80),"",VLOOKUP(G80,UFMT_CONVERSION!A:C,3,FALSE))</f>
        <v/>
      </c>
      <c r="T80" t="str">
        <f t="shared" si="7"/>
        <v>Field '008 Fix Padded L0', Value 'Dummy local data'</v>
      </c>
    </row>
    <row r="81" spans="1:20" x14ac:dyDescent="0.35">
      <c r="A81">
        <v>201</v>
      </c>
      <c r="B81">
        <v>31</v>
      </c>
      <c r="C81">
        <v>1</v>
      </c>
      <c r="D81">
        <v>17</v>
      </c>
      <c r="F81">
        <v>285</v>
      </c>
      <c r="H81">
        <v>0</v>
      </c>
      <c r="I81">
        <v>0</v>
      </c>
      <c r="K81" t="str">
        <f t="shared" si="4"/>
        <v>Insert into UFMT_BUILD_RULE (FORMAT_ID, FIELD_NO, PRIORITY, FIELD_ID, COND_ID, VALUE_ID, CONV_KEY, F_CHECK, F_WRITE) Values ('201', '31', '1', '17', '', '285', '', '0', '0');</v>
      </c>
      <c r="L81" t="str">
        <f t="shared" si="5"/>
        <v>Update UFMT_BUILD_RULE SET FIELD_ID='17',COND_ID='',VALUE_ID='285',CONV_KEY='',F_CHECK='0',F_WRITE='0' Where FORMAT_ID = '201' AND FIELD_NO = '31' AND PRIORITY = '1';</v>
      </c>
      <c r="M81" t="str">
        <f t="shared" si="6"/>
        <v>Delete from UFMT_BUILD_RULE Where FORMAT_ID = '201' AND FIELD_NO = '31' AND PRIORITY = '1';</v>
      </c>
      <c r="O81" t="s">
        <v>1326</v>
      </c>
      <c r="P81" t="str">
        <f>VLOOKUP(D81,UFMT_FIELD_FORMAT!A:H,8,FALSE)</f>
        <v>099 Var LLA</v>
      </c>
      <c r="Q81" t="str">
        <f>IF(ISBLANK(E81),"",VLOOKUP(E81,UFMT_CONDITION!A:J,10,FALSE))</f>
        <v/>
      </c>
      <c r="R81" t="str">
        <f>VLOOKUP(F81,UFMT_VALUE!A:E,5,FALSE)</f>
        <v>Dummy local data</v>
      </c>
      <c r="S81" t="str">
        <f>IF(ISBLANK(G81),"",VLOOKUP(G81,UFMT_CONVERSION!A:C,3,FALSE))</f>
        <v/>
      </c>
      <c r="T81" t="str">
        <f t="shared" si="7"/>
        <v>Field '099 Var LLA', Value 'Dummy local data'</v>
      </c>
    </row>
    <row r="82" spans="1:20" x14ac:dyDescent="0.35">
      <c r="A82">
        <v>201</v>
      </c>
      <c r="B82">
        <v>32</v>
      </c>
      <c r="C82">
        <v>1</v>
      </c>
      <c r="D82">
        <v>11</v>
      </c>
      <c r="F82">
        <v>285</v>
      </c>
      <c r="H82">
        <v>0</v>
      </c>
      <c r="I82">
        <v>0</v>
      </c>
      <c r="K82" t="str">
        <f t="shared" si="4"/>
        <v>Insert into UFMT_BUILD_RULE (FORMAT_ID, FIELD_NO, PRIORITY, FIELD_ID, COND_ID, VALUE_ID, CONV_KEY, F_CHECK, F_WRITE) Values ('201', '32', '1', '11', '', '285', '', '0', '0');</v>
      </c>
      <c r="L82" t="str">
        <f t="shared" si="5"/>
        <v>Update UFMT_BUILD_RULE SET FIELD_ID='11',COND_ID='',VALUE_ID='285',CONV_KEY='',F_CHECK='0',F_WRITE='0' Where FORMAT_ID = '201' AND FIELD_NO = '32' AND PRIORITY = '1';</v>
      </c>
      <c r="M82" t="str">
        <f t="shared" si="6"/>
        <v>Delete from UFMT_BUILD_RULE Where FORMAT_ID = '201' AND FIELD_NO = '32' AND PRIORITY = '1';</v>
      </c>
      <c r="O82" t="s">
        <v>1326</v>
      </c>
      <c r="P82" t="str">
        <f>VLOOKUP(D82,UFMT_FIELD_FORMAT!A:H,8,FALSE)</f>
        <v xml:space="preserve">011 LLA </v>
      </c>
      <c r="Q82" t="str">
        <f>IF(ISBLANK(E82),"",VLOOKUP(E82,UFMT_CONDITION!A:J,10,FALSE))</f>
        <v/>
      </c>
      <c r="R82" t="str">
        <f>VLOOKUP(F82,UFMT_VALUE!A:E,5,FALSE)</f>
        <v>Dummy local data</v>
      </c>
      <c r="S82" t="str">
        <f>IF(ISBLANK(G82),"",VLOOKUP(G82,UFMT_CONVERSION!A:C,3,FALSE))</f>
        <v/>
      </c>
      <c r="T82" t="str">
        <f t="shared" si="7"/>
        <v>Field '011 LLA ', Value 'Dummy local data'</v>
      </c>
    </row>
    <row r="83" spans="1:20" x14ac:dyDescent="0.35">
      <c r="A83">
        <v>201</v>
      </c>
      <c r="B83">
        <v>33</v>
      </c>
      <c r="C83">
        <v>1</v>
      </c>
      <c r="D83">
        <v>11</v>
      </c>
      <c r="F83">
        <v>285</v>
      </c>
      <c r="H83">
        <v>0</v>
      </c>
      <c r="I83">
        <v>0</v>
      </c>
      <c r="K83" t="str">
        <f t="shared" si="4"/>
        <v>Insert into UFMT_BUILD_RULE (FORMAT_ID, FIELD_NO, PRIORITY, FIELD_ID, COND_ID, VALUE_ID, CONV_KEY, F_CHECK, F_WRITE) Values ('201', '33', '1', '11', '', '285', '', '0', '0');</v>
      </c>
      <c r="L83" t="str">
        <f t="shared" si="5"/>
        <v>Update UFMT_BUILD_RULE SET FIELD_ID='11',COND_ID='',VALUE_ID='285',CONV_KEY='',F_CHECK='0',F_WRITE='0' Where FORMAT_ID = '201' AND FIELD_NO = '33' AND PRIORITY = '1';</v>
      </c>
      <c r="M83" t="str">
        <f t="shared" si="6"/>
        <v>Delete from UFMT_BUILD_RULE Where FORMAT_ID = '201' AND FIELD_NO = '33' AND PRIORITY = '1';</v>
      </c>
      <c r="O83" t="s">
        <v>1326</v>
      </c>
      <c r="P83" t="str">
        <f>VLOOKUP(D83,UFMT_FIELD_FORMAT!A:H,8,FALSE)</f>
        <v xml:space="preserve">011 LLA </v>
      </c>
      <c r="Q83" t="str">
        <f>IF(ISBLANK(E83),"",VLOOKUP(E83,UFMT_CONDITION!A:J,10,FALSE))</f>
        <v/>
      </c>
      <c r="R83" t="str">
        <f>VLOOKUP(F83,UFMT_VALUE!A:E,5,FALSE)</f>
        <v>Dummy local data</v>
      </c>
      <c r="S83" t="str">
        <f>IF(ISBLANK(G83),"",VLOOKUP(G83,UFMT_CONVERSION!A:C,3,FALSE))</f>
        <v/>
      </c>
      <c r="T83" t="str">
        <f t="shared" si="7"/>
        <v>Field '011 LLA ', Value 'Dummy local data'</v>
      </c>
    </row>
    <row r="84" spans="1:20" x14ac:dyDescent="0.35">
      <c r="A84">
        <v>201</v>
      </c>
      <c r="B84">
        <v>37</v>
      </c>
      <c r="C84">
        <v>1</v>
      </c>
      <c r="D84">
        <v>13</v>
      </c>
      <c r="F84">
        <v>23</v>
      </c>
      <c r="H84">
        <v>0</v>
      </c>
      <c r="I84">
        <v>0</v>
      </c>
      <c r="K84" t="str">
        <f t="shared" si="4"/>
        <v>Insert into UFMT_BUILD_RULE (FORMAT_ID, FIELD_NO, PRIORITY, FIELD_ID, COND_ID, VALUE_ID, CONV_KEY, F_CHECK, F_WRITE) Values ('201', '37', '1', '13', '', '23', '', '0', '0');</v>
      </c>
      <c r="L84" t="str">
        <f t="shared" si="5"/>
        <v>Update UFMT_BUILD_RULE SET FIELD_ID='13',COND_ID='',VALUE_ID='23',CONV_KEY='',F_CHECK='0',F_WRITE='0' Where FORMAT_ID = '201' AND FIELD_NO = '37' AND PRIORITY = '1';</v>
      </c>
      <c r="M84" t="str">
        <f t="shared" si="6"/>
        <v>Delete from UFMT_BUILD_RULE Where FORMAT_ID = '201' AND FIELD_NO = '37' AND PRIORITY = '1';</v>
      </c>
      <c r="O84" t="s">
        <v>1326</v>
      </c>
      <c r="P84" t="str">
        <f>VLOOKUP(D84,UFMT_FIELD_FORMAT!A:H,8,FALSE)</f>
        <v>012 Fix Padded R</v>
      </c>
      <c r="Q84" t="str">
        <f>IF(ISBLANK(E84),"",VLOOKUP(E84,UFMT_CONDITION!A:J,10,FALSE))</f>
        <v/>
      </c>
      <c r="R84" t="str">
        <f>VLOOKUP(F84,UFMT_VALUE!A:E,5,FALSE)</f>
        <v>Tag, SVT_ISO_ACQ_RRN</v>
      </c>
      <c r="S84" t="str">
        <f>IF(ISBLANK(G84),"",VLOOKUP(G84,UFMT_CONVERSION!A:C,3,FALSE))</f>
        <v/>
      </c>
      <c r="T84" t="str">
        <f t="shared" si="7"/>
        <v>Field '012 Fix Padded R', Value 'Tag, SVT_ISO_ACQ_RRN'</v>
      </c>
    </row>
    <row r="85" spans="1:20" x14ac:dyDescent="0.35">
      <c r="A85">
        <v>201</v>
      </c>
      <c r="B85">
        <v>38</v>
      </c>
      <c r="C85">
        <v>1</v>
      </c>
      <c r="D85">
        <v>7</v>
      </c>
      <c r="F85">
        <v>49</v>
      </c>
      <c r="H85">
        <v>0</v>
      </c>
      <c r="I85">
        <v>1</v>
      </c>
      <c r="K85" t="str">
        <f t="shared" si="4"/>
        <v>Insert into UFMT_BUILD_RULE (FORMAT_ID, FIELD_NO, PRIORITY, FIELD_ID, COND_ID, VALUE_ID, CONV_KEY, F_CHECK, F_WRITE) Values ('201', '38', '1', '7', '', '49', '', '0', '1');</v>
      </c>
      <c r="L85" t="str">
        <f t="shared" si="5"/>
        <v>Update UFMT_BUILD_RULE SET FIELD_ID='7',COND_ID='',VALUE_ID='49',CONV_KEY='',F_CHECK='0',F_WRITE='1' Where FORMAT_ID = '201' AND FIELD_NO = '38' AND PRIORITY = '1';</v>
      </c>
      <c r="M85" t="str">
        <f t="shared" si="6"/>
        <v>Delete from UFMT_BUILD_RULE Where FORMAT_ID = '201' AND FIELD_NO = '38' AND PRIORITY = '1';</v>
      </c>
      <c r="O85" t="s">
        <v>1326</v>
      </c>
      <c r="P85" t="str">
        <f>VLOOKUP(D85,UFMT_FIELD_FORMAT!A:H,8,FALSE)</f>
        <v>006 Fix Padded L</v>
      </c>
      <c r="Q85" t="str">
        <f>IF(ISBLANK(E85),"",VLOOKUP(E85,UFMT_CONDITION!A:J,10,FALSE))</f>
        <v/>
      </c>
      <c r="R85" t="str">
        <f>VLOOKUP(F85,UFMT_VALUE!A:E,5,FALSE)</f>
        <v>Tag, SVT_AUTH_ID_RESP, string</v>
      </c>
      <c r="S85" t="str">
        <f>IF(ISBLANK(G85),"",VLOOKUP(G85,UFMT_CONVERSION!A:C,3,FALSE))</f>
        <v/>
      </c>
      <c r="T85" t="str">
        <f t="shared" si="7"/>
        <v>Field '006 Fix Padded L', Value 'Tag, SVT_AUTH_ID_RESP, string'</v>
      </c>
    </row>
    <row r="86" spans="1:20" x14ac:dyDescent="0.35">
      <c r="A86">
        <v>201</v>
      </c>
      <c r="B86">
        <v>39</v>
      </c>
      <c r="C86">
        <v>1</v>
      </c>
      <c r="D86">
        <v>46</v>
      </c>
      <c r="F86">
        <v>44</v>
      </c>
      <c r="G86">
        <v>33</v>
      </c>
      <c r="H86">
        <v>0</v>
      </c>
      <c r="I86">
        <v>1</v>
      </c>
      <c r="K86" t="str">
        <f t="shared" si="4"/>
        <v>Insert into UFMT_BUILD_RULE (FORMAT_ID, FIELD_NO, PRIORITY, FIELD_ID, COND_ID, VALUE_ID, CONV_KEY, F_CHECK, F_WRITE) Values ('201', '39', '1', '46', '', '44', '33', '0', '1');</v>
      </c>
      <c r="L86" t="str">
        <f t="shared" si="5"/>
        <v>Update UFMT_BUILD_RULE SET FIELD_ID='46',COND_ID='',VALUE_ID='44',CONV_KEY='33',F_CHECK='0',F_WRITE='1' Where FORMAT_ID = '201' AND FIELD_NO = '39' AND PRIORITY = '1';</v>
      </c>
      <c r="M86" t="str">
        <f t="shared" si="6"/>
        <v>Delete from UFMT_BUILD_RULE Where FORMAT_ID = '201' AND FIELD_NO = '39' AND PRIORITY = '1';</v>
      </c>
      <c r="O86" t="s">
        <v>1326</v>
      </c>
      <c r="P86" t="str">
        <f>VLOOKUP(D86,UFMT_FIELD_FORMAT!A:H,8,FALSE)</f>
        <v>02 Fix Padded L0</v>
      </c>
      <c r="Q86" t="str">
        <f>IF(ISBLANK(E86),"",VLOOKUP(E86,UFMT_CONDITION!A:J,10,FALSE))</f>
        <v/>
      </c>
      <c r="R86" t="str">
        <f>VLOOKUP(F86,UFMT_VALUE!A:E,5,FALSE)</f>
        <v>Tag, SVT_SV_RESP</v>
      </c>
      <c r="S86" t="str">
        <f>IF(ISBLANK(G86),"",VLOOKUP(G86,UFMT_CONVERSION!A:C,3,FALSE))</f>
        <v>iBSM F39-&gt;SV RESP</v>
      </c>
      <c r="T86" t="str">
        <f t="shared" si="7"/>
        <v>Field '02 Fix Padded L0', Value 'Tag, SVT_SV_RESP', Conv 'iBSM F39-&gt;SV RESP'</v>
      </c>
    </row>
    <row r="87" spans="1:20" x14ac:dyDescent="0.35">
      <c r="A87">
        <v>201</v>
      </c>
      <c r="B87">
        <v>39</v>
      </c>
      <c r="C87">
        <v>2</v>
      </c>
      <c r="D87">
        <v>46</v>
      </c>
      <c r="E87">
        <v>74</v>
      </c>
      <c r="F87">
        <v>322</v>
      </c>
      <c r="G87">
        <v>142</v>
      </c>
      <c r="H87">
        <v>0</v>
      </c>
      <c r="I87">
        <v>1</v>
      </c>
      <c r="K87" t="str">
        <f t="shared" si="4"/>
        <v>Insert into UFMT_BUILD_RULE (FORMAT_ID, FIELD_NO, PRIORITY, FIELD_ID, COND_ID, VALUE_ID, CONV_KEY, F_CHECK, F_WRITE) Values ('201', '39', '2', '46', '74', '322', '142', '0', '1');</v>
      </c>
      <c r="L87" t="str">
        <f t="shared" si="5"/>
        <v>Update UFMT_BUILD_RULE SET FIELD_ID='46',COND_ID='74',VALUE_ID='322',CONV_KEY='142',F_CHECK='0',F_WRITE='1' Where FORMAT_ID = '201' AND FIELD_NO = '39' AND PRIORITY = '2';</v>
      </c>
      <c r="M87" t="str">
        <f t="shared" si="6"/>
        <v>Delete from UFMT_BUILD_RULE Where FORMAT_ID = '201' AND FIELD_NO = '39' AND PRIORITY = '2';</v>
      </c>
      <c r="O87" t="s">
        <v>1326</v>
      </c>
      <c r="P87" t="str">
        <f>VLOOKUP(D87,UFMT_FIELD_FORMAT!A:H,8,FALSE)</f>
        <v>02 Fix Padded L0</v>
      </c>
      <c r="Q87" t="str">
        <f>IF(ISBLANK(E87),"",VLOOKUP(E87,UFMT_CONDITION!A:J,10,FALSE))</f>
        <v>US-ON-VISA/VSMS trans</v>
      </c>
      <c r="R87" t="str">
        <f>VLOOKUP(F87,UFMT_VALUE!A:E,5,FALSE)</f>
        <v>Local, iBSM Orig Trans Data</v>
      </c>
      <c r="S87" t="str">
        <f>IF(ISBLANK(G87),"",VLOOKUP(G87,UFMT_CONVERSION!A:C,3,FALSE))</f>
        <v>iBSM Set USONVISA Orig Trans Data</v>
      </c>
      <c r="T87" t="str">
        <f t="shared" si="7"/>
        <v>Field '02 Fix Padded L0',Cond 'US-ON-VISA/VSMS trans', Value 'Local, iBSM Orig Trans Data', Conv 'iBSM Set USONVISA Orig Trans Data'</v>
      </c>
    </row>
    <row r="88" spans="1:20" x14ac:dyDescent="0.35">
      <c r="A88">
        <v>201</v>
      </c>
      <c r="B88">
        <v>41</v>
      </c>
      <c r="C88">
        <v>1</v>
      </c>
      <c r="D88">
        <v>15</v>
      </c>
      <c r="F88">
        <v>25</v>
      </c>
      <c r="H88">
        <v>0</v>
      </c>
      <c r="I88">
        <v>0</v>
      </c>
      <c r="K88" t="str">
        <f t="shared" si="4"/>
        <v>Insert into UFMT_BUILD_RULE (FORMAT_ID, FIELD_NO, PRIORITY, FIELD_ID, COND_ID, VALUE_ID, CONV_KEY, F_CHECK, F_WRITE) Values ('201', '41', '1', '15', '', '25', '', '0', '0');</v>
      </c>
      <c r="L88" t="str">
        <f t="shared" si="5"/>
        <v>Update UFMT_BUILD_RULE SET FIELD_ID='15',COND_ID='',VALUE_ID='25',CONV_KEY='',F_CHECK='0',F_WRITE='0' Where FORMAT_ID = '201' AND FIELD_NO = '41' AND PRIORITY = '1';</v>
      </c>
      <c r="M88" t="str">
        <f t="shared" si="6"/>
        <v>Delete from UFMT_BUILD_RULE Where FORMAT_ID = '201' AND FIELD_NO = '41' AND PRIORITY = '1';</v>
      </c>
      <c r="O88" t="s">
        <v>1326</v>
      </c>
      <c r="P88" t="str">
        <f>VLOOKUP(D88,UFMT_FIELD_FORMAT!A:H,8,FALSE)</f>
        <v>008 Fix Padded R</v>
      </c>
      <c r="Q88" t="str">
        <f>IF(ISBLANK(E88),"",VLOOKUP(E88,UFMT_CONDITION!A:J,10,FALSE))</f>
        <v/>
      </c>
      <c r="R88" t="str">
        <f>VLOOKUP(F88,UFMT_VALUE!A:E,5,FALSE)</f>
        <v>Tag, SVT_TERMINAL</v>
      </c>
      <c r="S88" t="str">
        <f>IF(ISBLANK(G88),"",VLOOKUP(G88,UFMT_CONVERSION!A:C,3,FALSE))</f>
        <v/>
      </c>
      <c r="T88" t="str">
        <f t="shared" si="7"/>
        <v>Field '008 Fix Padded R', Value 'Tag, SVT_TERMINAL'</v>
      </c>
    </row>
    <row r="89" spans="1:20" x14ac:dyDescent="0.35">
      <c r="A89">
        <v>201</v>
      </c>
      <c r="B89">
        <v>42</v>
      </c>
      <c r="C89">
        <v>1</v>
      </c>
      <c r="D89">
        <v>16</v>
      </c>
      <c r="F89">
        <v>26</v>
      </c>
      <c r="H89">
        <v>0</v>
      </c>
      <c r="I89">
        <v>0</v>
      </c>
      <c r="K89" t="str">
        <f t="shared" si="4"/>
        <v>Insert into UFMT_BUILD_RULE (FORMAT_ID, FIELD_NO, PRIORITY, FIELD_ID, COND_ID, VALUE_ID, CONV_KEY, F_CHECK, F_WRITE) Values ('201', '42', '1', '16', '', '26', '', '0', '0');</v>
      </c>
      <c r="L89" t="str">
        <f t="shared" si="5"/>
        <v>Update UFMT_BUILD_RULE SET FIELD_ID='16',COND_ID='',VALUE_ID='26',CONV_KEY='',F_CHECK='0',F_WRITE='0' Where FORMAT_ID = '201' AND FIELD_NO = '42' AND PRIORITY = '1';</v>
      </c>
      <c r="M89" t="str">
        <f t="shared" si="6"/>
        <v>Delete from UFMT_BUILD_RULE Where FORMAT_ID = '201' AND FIELD_NO = '42' AND PRIORITY = '1';</v>
      </c>
      <c r="O89" t="s">
        <v>1326</v>
      </c>
      <c r="P89" t="str">
        <f>VLOOKUP(D89,UFMT_FIELD_FORMAT!A:H,8,FALSE)</f>
        <v>015 Fix Padded R</v>
      </c>
      <c r="Q89" t="str">
        <f>IF(ISBLANK(E89),"",VLOOKUP(E89,UFMT_CONDITION!A:J,10,FALSE))</f>
        <v/>
      </c>
      <c r="R89" t="str">
        <f>VLOOKUP(F89,UFMT_VALUE!A:E,5,FALSE)</f>
        <v>Tag, SVT_CC_ACCEPTOR</v>
      </c>
      <c r="S89" t="str">
        <f>IF(ISBLANK(G89),"",VLOOKUP(G89,UFMT_CONVERSION!A:C,3,FALSE))</f>
        <v/>
      </c>
      <c r="T89" t="str">
        <f t="shared" si="7"/>
        <v>Field '015 Fix Padded R', Value 'Tag, SVT_CC_ACCEPTOR'</v>
      </c>
    </row>
    <row r="90" spans="1:20" x14ac:dyDescent="0.35">
      <c r="A90">
        <v>201</v>
      </c>
      <c r="B90">
        <v>48</v>
      </c>
      <c r="C90">
        <v>1</v>
      </c>
      <c r="D90">
        <v>20</v>
      </c>
      <c r="F90">
        <v>50</v>
      </c>
      <c r="H90">
        <v>0</v>
      </c>
      <c r="I90">
        <v>1</v>
      </c>
      <c r="K90" t="str">
        <f t="shared" si="4"/>
        <v>Insert into UFMT_BUILD_RULE (FORMAT_ID, FIELD_NO, PRIORITY, FIELD_ID, COND_ID, VALUE_ID, CONV_KEY, F_CHECK, F_WRITE) Values ('201', '48', '1', '20', '', '50', '', '0', '1');</v>
      </c>
      <c r="L90" t="str">
        <f t="shared" si="5"/>
        <v>Update UFMT_BUILD_RULE SET FIELD_ID='20',COND_ID='',VALUE_ID='50',CONV_KEY='',F_CHECK='0',F_WRITE='1' Where FORMAT_ID = '201' AND FIELD_NO = '48' AND PRIORITY = '1';</v>
      </c>
      <c r="M90" t="str">
        <f t="shared" si="6"/>
        <v>Delete from UFMT_BUILD_RULE Where FORMAT_ID = '201' AND FIELD_NO = '48' AND PRIORITY = '1';</v>
      </c>
      <c r="O90" t="s">
        <v>1326</v>
      </c>
      <c r="P90" t="str">
        <f>VLOOKUP(D90,UFMT_FIELD_FORMAT!A:H,8,FALSE)</f>
        <v>999 Var LLLA</v>
      </c>
      <c r="Q90" t="str">
        <f>IF(ISBLANK(E90),"",VLOOKUP(E90,UFMT_CONDITION!A:J,10,FALSE))</f>
        <v/>
      </c>
      <c r="R90" t="str">
        <f>VLOOKUP(F90,UFMT_VALUE!A:E,5,FALSE)</f>
        <v>DE48 Additional data</v>
      </c>
      <c r="S90" t="str">
        <f>IF(ISBLANK(G90),"",VLOOKUP(G90,UFMT_CONVERSION!A:C,3,FALSE))</f>
        <v/>
      </c>
      <c r="T90" t="str">
        <f t="shared" si="7"/>
        <v>Field '999 Var LLLA', Value 'DE48 Additional data'</v>
      </c>
    </row>
    <row r="91" spans="1:20" x14ac:dyDescent="0.35">
      <c r="A91">
        <v>201</v>
      </c>
      <c r="B91">
        <v>48</v>
      </c>
      <c r="C91" s="2">
        <v>2</v>
      </c>
      <c r="D91">
        <v>20</v>
      </c>
      <c r="E91" s="2">
        <v>84</v>
      </c>
      <c r="F91" s="2">
        <v>332</v>
      </c>
      <c r="G91" s="2">
        <v>150</v>
      </c>
      <c r="H91">
        <v>0</v>
      </c>
      <c r="I91">
        <v>1</v>
      </c>
      <c r="K91" t="str">
        <f t="shared" si="4"/>
        <v>Insert into UFMT_BUILD_RULE (FORMAT_ID, FIELD_NO, PRIORITY, FIELD_ID, COND_ID, VALUE_ID, CONV_KEY, F_CHECK, F_WRITE) Values ('201', '48', '2', '20', '84', '332', '150', '0', '1');</v>
      </c>
      <c r="L91" t="str">
        <f t="shared" si="5"/>
        <v>Update UFMT_BUILD_RULE SET FIELD_ID='20',COND_ID='84',VALUE_ID='332',CONV_KEY='150',F_CHECK='0',F_WRITE='1' Where FORMAT_ID = '201' AND FIELD_NO = '48' AND PRIORITY = '2';</v>
      </c>
      <c r="M91" t="str">
        <f t="shared" si="6"/>
        <v>Delete from UFMT_BUILD_RULE Where FORMAT_ID = '201' AND FIELD_NO = '48' AND PRIORITY = '2';</v>
      </c>
      <c r="O91" t="s">
        <v>1326</v>
      </c>
      <c r="P91" t="str">
        <f>VLOOKUP(D91,UFMT_FIELD_FORMAT!A:H,8,FALSE)</f>
        <v>999 Var LLLA</v>
      </c>
      <c r="Q91" t="str">
        <f>IF(ISBLANK(E91),"",VLOOKUP(E91,UFMT_CONDITION!A:J,10,FALSE))</f>
        <v>Trans_type is 783</v>
      </c>
      <c r="R91" t="str">
        <f>VLOOKUP(F91,UFMT_VALUE!A:E,5,FALSE)</f>
        <v>Tag, SVT_ACCT2_OPEN</v>
      </c>
      <c r="S91" t="str">
        <f>IF(ISBLANK(G91),"",VLOOKUP(G91,UFMT_CONVERSION!A:C,3,FALSE))</f>
        <v>iBSM F48 -&gt; ACCT2_OPEN</v>
      </c>
      <c r="T91" t="str">
        <f t="shared" si="7"/>
        <v>Field '999 Var LLLA',Cond 'Trans_type is 783', Value 'Tag, SVT_ACCT2_OPEN', Conv 'iBSM F48 -&gt; ACCT2_OPEN'</v>
      </c>
    </row>
    <row r="92" spans="1:20" x14ac:dyDescent="0.35">
      <c r="A92">
        <v>201</v>
      </c>
      <c r="B92">
        <v>48</v>
      </c>
      <c r="C92" s="2">
        <v>3</v>
      </c>
      <c r="D92">
        <v>20</v>
      </c>
      <c r="E92" s="2">
        <v>87</v>
      </c>
      <c r="F92" s="2">
        <v>44</v>
      </c>
      <c r="G92" s="2">
        <v>151</v>
      </c>
      <c r="H92">
        <v>0</v>
      </c>
      <c r="I92">
        <v>1</v>
      </c>
      <c r="K92" t="str">
        <f t="shared" si="4"/>
        <v>Insert into UFMT_BUILD_RULE (FORMAT_ID, FIELD_NO, PRIORITY, FIELD_ID, COND_ID, VALUE_ID, CONV_KEY, F_CHECK, F_WRITE) Values ('201', '48', '3', '20', '87', '44', '151', '0', '1');</v>
      </c>
      <c r="L92" t="str">
        <f t="shared" si="5"/>
        <v>Update UFMT_BUILD_RULE SET FIELD_ID='20',COND_ID='87',VALUE_ID='44',CONV_KEY='151',F_CHECK='0',F_WRITE='1' Where FORMAT_ID = '201' AND FIELD_NO = '48' AND PRIORITY = '3';</v>
      </c>
      <c r="M92" t="str">
        <f t="shared" si="6"/>
        <v>Delete from UFMT_BUILD_RULE Where FORMAT_ID = '201' AND FIELD_NO = '48' AND PRIORITY = '3';</v>
      </c>
      <c r="O92" t="s">
        <v>1326</v>
      </c>
      <c r="P92" t="str">
        <f>VLOOKUP(D92,UFMT_FIELD_FORMAT!A:H,8,FALSE)</f>
        <v>999 Var LLLA</v>
      </c>
      <c r="Q92" t="str">
        <f>IF(ISBLANK(E92),"",VLOOKUP(E92,UFMT_CONDITION!A:J,10,FALSE))</f>
        <v>TT 783 does not have ACCT2_OPEN</v>
      </c>
      <c r="R92" t="str">
        <f>VLOOKUP(F92,UFMT_VALUE!A:E,5,FALSE)</f>
        <v>Tag, SVT_SV_RESP</v>
      </c>
      <c r="S92" t="str">
        <f>IF(ISBLANK(G92),"",VLOOKUP(G92,UFMT_CONVERSION!A:C,3,FALSE))</f>
        <v>Set to resp 914</v>
      </c>
      <c r="T92" t="str">
        <f t="shared" si="7"/>
        <v>Field '999 Var LLLA',Cond 'TT 783 does not have ACCT2_OPEN', Value 'Tag, SVT_SV_RESP', Conv 'Set to resp 914'</v>
      </c>
    </row>
    <row r="93" spans="1:20" x14ac:dyDescent="0.35">
      <c r="A93">
        <v>201</v>
      </c>
      <c r="B93">
        <v>48</v>
      </c>
      <c r="C93" s="2">
        <v>4</v>
      </c>
      <c r="D93">
        <v>20</v>
      </c>
      <c r="E93" s="2">
        <v>88</v>
      </c>
      <c r="F93" s="2">
        <v>340</v>
      </c>
      <c r="G93" s="2"/>
      <c r="H93">
        <v>0</v>
      </c>
      <c r="I93">
        <v>1</v>
      </c>
      <c r="K93" t="str">
        <f t="shared" si="4"/>
        <v>Insert into UFMT_BUILD_RULE (FORMAT_ID, FIELD_NO, PRIORITY, FIELD_ID, COND_ID, VALUE_ID, CONV_KEY, F_CHECK, F_WRITE) Values ('201', '48', '4', '20', '88', '340', '', '0', '1');</v>
      </c>
      <c r="L93" t="str">
        <f t="shared" si="5"/>
        <v>Update UFMT_BUILD_RULE SET FIELD_ID='20',COND_ID='88',VALUE_ID='340',CONV_KEY='',F_CHECK='0',F_WRITE='1' Where FORMAT_ID = '201' AND FIELD_NO = '48' AND PRIORITY = '4';</v>
      </c>
      <c r="M93" t="str">
        <f t="shared" si="6"/>
        <v>Delete from UFMT_BUILD_RULE Where FORMAT_ID = '201' AND FIELD_NO = '48' AND PRIORITY = '4';</v>
      </c>
      <c r="O93" t="s">
        <v>1326</v>
      </c>
      <c r="P93" t="str">
        <f>VLOOKUP(D93,UFMT_FIELD_FORMAT!A:H,8,FALSE)</f>
        <v>999 Var LLLA</v>
      </c>
      <c r="Q93" t="str">
        <f>IF(ISBLANK(E93),"",VLOOKUP(E93,UFMT_CONDITION!A:J,10,FALSE))</f>
        <v>iBSM FT trans_types</v>
      </c>
      <c r="R93" t="str">
        <f>VLOOKUP(F93,UFMT_VALUE!A:E,5,FALSE)</f>
        <v>PMT_AUTHCODE</v>
      </c>
      <c r="S93" t="str">
        <f>IF(ISBLANK(G93),"",VLOOKUP(G93,UFMT_CONVERSION!A:C,3,FALSE))</f>
        <v/>
      </c>
      <c r="T93" t="str">
        <f t="shared" si="7"/>
        <v>Field '999 Var LLLA',Cond 'iBSM FT trans_types', Value 'PMT_AUTHCODE'</v>
      </c>
    </row>
    <row r="94" spans="1:20" x14ac:dyDescent="0.35">
      <c r="A94">
        <v>201</v>
      </c>
      <c r="B94">
        <v>49</v>
      </c>
      <c r="C94">
        <v>1</v>
      </c>
      <c r="D94">
        <v>14</v>
      </c>
      <c r="F94">
        <v>34</v>
      </c>
      <c r="H94">
        <v>0</v>
      </c>
      <c r="I94">
        <v>0</v>
      </c>
      <c r="K94" t="str">
        <f t="shared" si="4"/>
        <v>Insert into UFMT_BUILD_RULE (FORMAT_ID, FIELD_NO, PRIORITY, FIELD_ID, COND_ID, VALUE_ID, CONV_KEY, F_CHECK, F_WRITE) Values ('201', '49', '1', '14', '', '34', '', '0', '0');</v>
      </c>
      <c r="L94" t="str">
        <f t="shared" si="5"/>
        <v>Update UFMT_BUILD_RULE SET FIELD_ID='14',COND_ID='',VALUE_ID='34',CONV_KEY='',F_CHECK='0',F_WRITE='0' Where FORMAT_ID = '201' AND FIELD_NO = '49' AND PRIORITY = '1';</v>
      </c>
      <c r="M94" t="str">
        <f t="shared" si="6"/>
        <v>Delete from UFMT_BUILD_RULE Where FORMAT_ID = '201' AND FIELD_NO = '49' AND PRIORITY = '1';</v>
      </c>
      <c r="O94" t="s">
        <v>1326</v>
      </c>
      <c r="P94" t="str">
        <f>VLOOKUP(D94,UFMT_FIELD_FORMAT!A:H,8,FALSE)</f>
        <v>003 Fix Padded L</v>
      </c>
      <c r="Q94" t="str">
        <f>IF(ISBLANK(E94),"",VLOOKUP(E94,UFMT_CONDITION!A:J,10,FALSE))</f>
        <v/>
      </c>
      <c r="R94" t="str">
        <f>VLOOKUP(F94,UFMT_VALUE!A:E,5,FALSE)</f>
        <v>Tag, SVT_TXN_CURRENCY</v>
      </c>
      <c r="S94" t="str">
        <f>IF(ISBLANK(G94),"",VLOOKUP(G94,UFMT_CONVERSION!A:C,3,FALSE))</f>
        <v/>
      </c>
      <c r="T94" t="str">
        <f t="shared" si="7"/>
        <v>Field '003 Fix Padded L', Value 'Tag, SVT_TXN_CURRENCY'</v>
      </c>
    </row>
    <row r="95" spans="1:20" x14ac:dyDescent="0.35">
      <c r="A95">
        <v>201</v>
      </c>
      <c r="B95">
        <v>52</v>
      </c>
      <c r="C95">
        <v>1</v>
      </c>
      <c r="D95">
        <v>31</v>
      </c>
      <c r="F95">
        <v>213</v>
      </c>
      <c r="H95">
        <v>0</v>
      </c>
      <c r="I95">
        <v>0</v>
      </c>
      <c r="K95" t="str">
        <f t="shared" si="4"/>
        <v>Insert into UFMT_BUILD_RULE (FORMAT_ID, FIELD_NO, PRIORITY, FIELD_ID, COND_ID, VALUE_ID, CONV_KEY, F_CHECK, F_WRITE) Values ('201', '52', '1', '31', '', '213', '', '0', '0');</v>
      </c>
      <c r="L95" t="str">
        <f t="shared" si="5"/>
        <v>Update UFMT_BUILD_RULE SET FIELD_ID='31',COND_ID='',VALUE_ID='213',CONV_KEY='',F_CHECK='0',F_WRITE='0' Where FORMAT_ID = '201' AND FIELD_NO = '52' AND PRIORITY = '1';</v>
      </c>
      <c r="M95" t="str">
        <f t="shared" si="6"/>
        <v>Delete from UFMT_BUILD_RULE Where FORMAT_ID = '201' AND FIELD_NO = '52' AND PRIORITY = '1';</v>
      </c>
      <c r="O95" t="s">
        <v>1326</v>
      </c>
      <c r="P95" t="str">
        <f>VLOOKUP(D95,UFMT_FIELD_FORMAT!A:H,8,FALSE)</f>
        <v>016 Fix Padded LF</v>
      </c>
      <c r="Q95" t="str">
        <f>IF(ISBLANK(E95),"",VLOOKUP(E95,UFMT_CONDITION!A:J,10,FALSE))</f>
        <v/>
      </c>
      <c r="R95" t="str">
        <f>VLOOKUP(F95,UFMT_VALUE!A:E,5,FALSE)</f>
        <v>Tag, SVT_ENC_PIN, char</v>
      </c>
      <c r="S95" t="str">
        <f>IF(ISBLANK(G95),"",VLOOKUP(G95,UFMT_CONVERSION!A:C,3,FALSE))</f>
        <v/>
      </c>
      <c r="T95" t="str">
        <f t="shared" si="7"/>
        <v>Field '016 Fix Padded LF', Value 'Tag, SVT_ENC_PIN, char'</v>
      </c>
    </row>
    <row r="96" spans="1:20" x14ac:dyDescent="0.35">
      <c r="A96">
        <v>201</v>
      </c>
      <c r="B96">
        <v>54</v>
      </c>
      <c r="C96">
        <v>1</v>
      </c>
      <c r="D96">
        <v>39</v>
      </c>
      <c r="E96">
        <v>77</v>
      </c>
      <c r="F96">
        <v>309</v>
      </c>
      <c r="H96">
        <v>0</v>
      </c>
      <c r="I96">
        <v>1</v>
      </c>
      <c r="K96" t="str">
        <f t="shared" si="4"/>
        <v>Insert into UFMT_BUILD_RULE (FORMAT_ID, FIELD_NO, PRIORITY, FIELD_ID, COND_ID, VALUE_ID, CONV_KEY, F_CHECK, F_WRITE) Values ('201', '54', '1', '39', '77', '309', '', '0', '1');</v>
      </c>
      <c r="L96" t="str">
        <f t="shared" si="5"/>
        <v>Update UFMT_BUILD_RULE SET FIELD_ID='39',COND_ID='77',VALUE_ID='309',CONV_KEY='',F_CHECK='0',F_WRITE='1' Where FORMAT_ID = '201' AND FIELD_NO = '54' AND PRIORITY = '1';</v>
      </c>
      <c r="M96" t="str">
        <f t="shared" si="6"/>
        <v>Delete from UFMT_BUILD_RULE Where FORMAT_ID = '201' AND FIELD_NO = '54' AND PRIORITY = '1';</v>
      </c>
      <c r="O96" t="s">
        <v>1326</v>
      </c>
      <c r="P96" t="str">
        <f>VLOOKUP(D96,UFMT_FIELD_FORMAT!A:H,8,FALSE)</f>
        <v>120 Var LLLA</v>
      </c>
      <c r="Q96" t="str">
        <f>IF(ISBLANK(E96),"",VLOOKUP(E96,UFMT_CONDITION!A:J,10,FALSE))</f>
        <v>Utrnno is not empty</v>
      </c>
      <c r="R96" t="str">
        <f>VLOOKUP(F96,UFMT_VALUE!A:E,5,FALSE)</f>
        <v>fmt, iBSM CBS Format - DE 54</v>
      </c>
      <c r="S96" t="str">
        <f>IF(ISBLANK(G96),"",VLOOKUP(G96,UFMT_CONVERSION!A:C,3,FALSE))</f>
        <v/>
      </c>
      <c r="T96" t="str">
        <f t="shared" si="7"/>
        <v>Field '120 Var LLLA',Cond 'Utrnno is not empty', Value 'fmt, iBSM CBS Format - DE 54'</v>
      </c>
    </row>
    <row r="97" spans="1:20" x14ac:dyDescent="0.35">
      <c r="A97">
        <v>201</v>
      </c>
      <c r="B97">
        <v>54</v>
      </c>
      <c r="C97">
        <v>2</v>
      </c>
      <c r="D97">
        <v>39</v>
      </c>
      <c r="F97">
        <v>286</v>
      </c>
      <c r="H97">
        <v>0</v>
      </c>
      <c r="I97">
        <v>0</v>
      </c>
      <c r="K97" t="str">
        <f t="shared" si="4"/>
        <v>Insert into UFMT_BUILD_RULE (FORMAT_ID, FIELD_NO, PRIORITY, FIELD_ID, COND_ID, VALUE_ID, CONV_KEY, F_CHECK, F_WRITE) Values ('201', '54', '2', '39', '', '286', '', '0', '0');</v>
      </c>
      <c r="L97" t="str">
        <f t="shared" si="5"/>
        <v>Update UFMT_BUILD_RULE SET FIELD_ID='39',COND_ID='',VALUE_ID='286',CONV_KEY='',F_CHECK='0',F_WRITE='0' Where FORMAT_ID = '201' AND FIELD_NO = '54' AND PRIORITY = '2';</v>
      </c>
      <c r="M97" t="str">
        <f t="shared" si="6"/>
        <v>Delete from UFMT_BUILD_RULE Where FORMAT_ID = '201' AND FIELD_NO = '54' AND PRIORITY = '2';</v>
      </c>
      <c r="O97" t="s">
        <v>1326</v>
      </c>
      <c r="P97" t="str">
        <f>VLOOKUP(D97,UFMT_FIELD_FORMAT!A:H,8,FALSE)</f>
        <v>120 Var LLLA</v>
      </c>
      <c r="Q97" t="str">
        <f>IF(ISBLANK(E97),"",VLOOKUP(E97,UFMT_CONDITION!A:J,10,FALSE))</f>
        <v/>
      </c>
      <c r="R97" t="str">
        <f>VLOOKUP(F97,UFMT_VALUE!A:E,5,FALSE)</f>
        <v>DE54, Saved locally</v>
      </c>
      <c r="S97" t="str">
        <f>IF(ISBLANK(G97),"",VLOOKUP(G97,UFMT_CONVERSION!A:C,3,FALSE))</f>
        <v/>
      </c>
      <c r="T97" t="str">
        <f t="shared" si="7"/>
        <v>Field '120 Var LLLA', Value 'DE54, Saved locally'</v>
      </c>
    </row>
    <row r="98" spans="1:20" x14ac:dyDescent="0.35">
      <c r="A98">
        <v>201</v>
      </c>
      <c r="B98">
        <v>63</v>
      </c>
      <c r="C98">
        <v>1</v>
      </c>
      <c r="D98">
        <v>35</v>
      </c>
      <c r="F98">
        <v>285</v>
      </c>
      <c r="H98">
        <v>0</v>
      </c>
      <c r="I98">
        <v>0</v>
      </c>
      <c r="K98" t="str">
        <f t="shared" si="4"/>
        <v>Insert into UFMT_BUILD_RULE (FORMAT_ID, FIELD_NO, PRIORITY, FIELD_ID, COND_ID, VALUE_ID, CONV_KEY, F_CHECK, F_WRITE) Values ('201', '63', '1', '35', '', '285', '', '0', '0');</v>
      </c>
      <c r="L98" t="str">
        <f t="shared" si="5"/>
        <v>Update UFMT_BUILD_RULE SET FIELD_ID='35',COND_ID='',VALUE_ID='285',CONV_KEY='',F_CHECK='0',F_WRITE='0' Where FORMAT_ID = '201' AND FIELD_NO = '63' AND PRIORITY = '1';</v>
      </c>
      <c r="M98" t="str">
        <f t="shared" si="6"/>
        <v>Delete from UFMT_BUILD_RULE Where FORMAT_ID = '201' AND FIELD_NO = '63' AND PRIORITY = '1';</v>
      </c>
      <c r="O98" t="s">
        <v>1326</v>
      </c>
      <c r="P98" t="str">
        <f>VLOOKUP(D98,UFMT_FIELD_FORMAT!A:H,8,FALSE)</f>
        <v>004 Var LLLA</v>
      </c>
      <c r="Q98" t="str">
        <f>IF(ISBLANK(E98),"",VLOOKUP(E98,UFMT_CONDITION!A:J,10,FALSE))</f>
        <v/>
      </c>
      <c r="R98" t="str">
        <f>VLOOKUP(F98,UFMT_VALUE!A:E,5,FALSE)</f>
        <v>Dummy local data</v>
      </c>
      <c r="S98" t="str">
        <f>IF(ISBLANK(G98),"",VLOOKUP(G98,UFMT_CONVERSION!A:C,3,FALSE))</f>
        <v/>
      </c>
      <c r="T98" t="str">
        <f t="shared" si="7"/>
        <v>Field '004 Var LLLA', Value 'Dummy local data'</v>
      </c>
    </row>
    <row r="99" spans="1:20" x14ac:dyDescent="0.35">
      <c r="A99">
        <v>201</v>
      </c>
      <c r="B99">
        <v>102</v>
      </c>
      <c r="C99">
        <v>1</v>
      </c>
      <c r="D99">
        <v>22</v>
      </c>
      <c r="F99">
        <v>36</v>
      </c>
      <c r="H99">
        <v>0</v>
      </c>
      <c r="I99">
        <v>0</v>
      </c>
      <c r="K99" t="str">
        <f t="shared" si="4"/>
        <v>Insert into UFMT_BUILD_RULE (FORMAT_ID, FIELD_NO, PRIORITY, FIELD_ID, COND_ID, VALUE_ID, CONV_KEY, F_CHECK, F_WRITE) Values ('201', '102', '1', '22', '', '36', '', '0', '0');</v>
      </c>
      <c r="L99" t="str">
        <f t="shared" si="5"/>
        <v>Update UFMT_BUILD_RULE SET FIELD_ID='22',COND_ID='',VALUE_ID='36',CONV_KEY='',F_CHECK='0',F_WRITE='0' Where FORMAT_ID = '201' AND FIELD_NO = '102' AND PRIORITY = '1';</v>
      </c>
      <c r="M99" t="str">
        <f t="shared" si="6"/>
        <v>Delete from UFMT_BUILD_RULE Where FORMAT_ID = '201' AND FIELD_NO = '102' AND PRIORITY = '1';</v>
      </c>
      <c r="O99" t="s">
        <v>1326</v>
      </c>
      <c r="P99" t="str">
        <f>VLOOKUP(D99,UFMT_FIELD_FORMAT!A:H,8,FALSE)</f>
        <v>028 Var LLA</v>
      </c>
      <c r="Q99" t="str">
        <f>IF(ISBLANK(E99),"",VLOOKUP(E99,UFMT_CONDITION!A:J,10,FALSE))</f>
        <v/>
      </c>
      <c r="R99" t="str">
        <f>VLOOKUP(F99,UFMT_VALUE!A:E,5,FALSE)</f>
        <v>Tag, SVT_ACCT1_NO</v>
      </c>
      <c r="S99" t="str">
        <f>IF(ISBLANK(G99),"",VLOOKUP(G99,UFMT_CONVERSION!A:C,3,FALSE))</f>
        <v/>
      </c>
      <c r="T99" t="str">
        <f t="shared" si="7"/>
        <v>Field '028 Var LLA', Value 'Tag, SVT_ACCT1_NO'</v>
      </c>
    </row>
    <row r="100" spans="1:20" x14ac:dyDescent="0.35">
      <c r="A100">
        <v>201</v>
      </c>
      <c r="B100">
        <v>103</v>
      </c>
      <c r="C100">
        <v>1</v>
      </c>
      <c r="D100">
        <v>22</v>
      </c>
      <c r="F100">
        <v>37</v>
      </c>
      <c r="H100">
        <v>0</v>
      </c>
      <c r="I100">
        <v>0</v>
      </c>
      <c r="K100" t="str">
        <f t="shared" si="4"/>
        <v>Insert into UFMT_BUILD_RULE (FORMAT_ID, FIELD_NO, PRIORITY, FIELD_ID, COND_ID, VALUE_ID, CONV_KEY, F_CHECK, F_WRITE) Values ('201', '103', '1', '22', '', '37', '', '0', '0');</v>
      </c>
      <c r="L100" t="str">
        <f t="shared" si="5"/>
        <v>Update UFMT_BUILD_RULE SET FIELD_ID='22',COND_ID='',VALUE_ID='37',CONV_KEY='',F_CHECK='0',F_WRITE='0' Where FORMAT_ID = '201' AND FIELD_NO = '103' AND PRIORITY = '1';</v>
      </c>
      <c r="M100" t="str">
        <f t="shared" si="6"/>
        <v>Delete from UFMT_BUILD_RULE Where FORMAT_ID = '201' AND FIELD_NO = '103' AND PRIORITY = '1';</v>
      </c>
      <c r="O100" t="s">
        <v>1326</v>
      </c>
      <c r="P100" t="str">
        <f>VLOOKUP(D100,UFMT_FIELD_FORMAT!A:H,8,FALSE)</f>
        <v>028 Var LLA</v>
      </c>
      <c r="Q100" t="str">
        <f>IF(ISBLANK(E100),"",VLOOKUP(E100,UFMT_CONDITION!A:J,10,FALSE))</f>
        <v/>
      </c>
      <c r="R100" t="str">
        <f>VLOOKUP(F100,UFMT_VALUE!A:E,5,FALSE)</f>
        <v>Tag, SVT_ACCT2_NO</v>
      </c>
      <c r="S100" t="str">
        <f>IF(ISBLANK(G100),"",VLOOKUP(G100,UFMT_CONVERSION!A:C,3,FALSE))</f>
        <v/>
      </c>
      <c r="T100" t="str">
        <f t="shared" si="7"/>
        <v>Field '028 Var LLA', Value 'Tag, SVT_ACCT2_NO'</v>
      </c>
    </row>
    <row r="101" spans="1:20" x14ac:dyDescent="0.35">
      <c r="A101">
        <v>201</v>
      </c>
      <c r="B101">
        <v>125</v>
      </c>
      <c r="C101">
        <v>1</v>
      </c>
      <c r="D101">
        <v>37</v>
      </c>
      <c r="F101">
        <v>285</v>
      </c>
      <c r="H101">
        <v>0</v>
      </c>
      <c r="I101">
        <v>0</v>
      </c>
      <c r="K101" t="str">
        <f t="shared" si="4"/>
        <v>Insert into UFMT_BUILD_RULE (FORMAT_ID, FIELD_NO, PRIORITY, FIELD_ID, COND_ID, VALUE_ID, CONV_KEY, F_CHECK, F_WRITE) Values ('201', '125', '1', '37', '', '285', '', '0', '0');</v>
      </c>
      <c r="L101" t="str">
        <f t="shared" si="5"/>
        <v>Update UFMT_BUILD_RULE SET FIELD_ID='37',COND_ID='',VALUE_ID='285',CONV_KEY='',F_CHECK='0',F_WRITE='0' Where FORMAT_ID = '201' AND FIELD_NO = '125' AND PRIORITY = '1';</v>
      </c>
      <c r="M101" t="str">
        <f t="shared" si="6"/>
        <v>Delete from UFMT_BUILD_RULE Where FORMAT_ID = '201' AND FIELD_NO = '125' AND PRIORITY = '1';</v>
      </c>
      <c r="O101" t="s">
        <v>1326</v>
      </c>
      <c r="P101" t="str">
        <f>VLOOKUP(D101,UFMT_FIELD_FORMAT!A:H,8,FALSE)</f>
        <v>001 Var LLLA</v>
      </c>
      <c r="Q101" t="str">
        <f>IF(ISBLANK(E101),"",VLOOKUP(E101,UFMT_CONDITION!A:J,10,FALSE))</f>
        <v/>
      </c>
      <c r="R101" t="str">
        <f>VLOOKUP(F101,UFMT_VALUE!A:E,5,FALSE)</f>
        <v>Dummy local data</v>
      </c>
      <c r="S101" t="str">
        <f>IF(ISBLANK(G101),"",VLOOKUP(G101,UFMT_CONVERSION!A:C,3,FALSE))</f>
        <v/>
      </c>
      <c r="T101" t="str">
        <f t="shared" si="7"/>
        <v>Field '001 Var LLLA', Value 'Dummy local data'</v>
      </c>
    </row>
    <row r="102" spans="1:20" x14ac:dyDescent="0.35">
      <c r="A102">
        <v>201</v>
      </c>
      <c r="B102">
        <v>126</v>
      </c>
      <c r="C102">
        <v>1</v>
      </c>
      <c r="D102">
        <v>38</v>
      </c>
      <c r="F102">
        <v>285</v>
      </c>
      <c r="H102">
        <v>0</v>
      </c>
      <c r="I102">
        <v>0</v>
      </c>
      <c r="K102" t="str">
        <f t="shared" si="4"/>
        <v>Insert into UFMT_BUILD_RULE (FORMAT_ID, FIELD_NO, PRIORITY, FIELD_ID, COND_ID, VALUE_ID, CONV_KEY, F_CHECK, F_WRITE) Values ('201', '126', '1', '38', '', '285', '', '0', '0');</v>
      </c>
      <c r="L102" t="str">
        <f t="shared" si="5"/>
        <v>Update UFMT_BUILD_RULE SET FIELD_ID='38',COND_ID='',VALUE_ID='285',CONV_KEY='',F_CHECK='0',F_WRITE='0' Where FORMAT_ID = '201' AND FIELD_NO = '126' AND PRIORITY = '1';</v>
      </c>
      <c r="M102" t="str">
        <f t="shared" si="6"/>
        <v>Delete from UFMT_BUILD_RULE Where FORMAT_ID = '201' AND FIELD_NO = '126' AND PRIORITY = '1';</v>
      </c>
      <c r="O102" t="s">
        <v>1326</v>
      </c>
      <c r="P102" t="str">
        <f>VLOOKUP(D102,UFMT_FIELD_FORMAT!A:H,8,FALSE)</f>
        <v>006 Var LLLA</v>
      </c>
      <c r="Q102" t="str">
        <f>IF(ISBLANK(E102),"",VLOOKUP(E102,UFMT_CONDITION!A:J,10,FALSE))</f>
        <v/>
      </c>
      <c r="R102" t="str">
        <f>VLOOKUP(F102,UFMT_VALUE!A:E,5,FALSE)</f>
        <v>Dummy local data</v>
      </c>
      <c r="S102" t="str">
        <f>IF(ISBLANK(G102),"",VLOOKUP(G102,UFMT_CONVERSION!A:C,3,FALSE))</f>
        <v/>
      </c>
      <c r="T102" t="str">
        <f t="shared" si="7"/>
        <v>Field '006 Var LLLA', Value 'Dummy local data'</v>
      </c>
    </row>
    <row r="103" spans="1:20" x14ac:dyDescent="0.35">
      <c r="A103">
        <v>201</v>
      </c>
      <c r="B103">
        <v>127</v>
      </c>
      <c r="C103">
        <v>1</v>
      </c>
      <c r="D103">
        <v>38</v>
      </c>
      <c r="F103">
        <v>285</v>
      </c>
      <c r="H103">
        <v>0</v>
      </c>
      <c r="I103">
        <v>0</v>
      </c>
      <c r="K103" t="str">
        <f t="shared" si="4"/>
        <v>Insert into UFMT_BUILD_RULE (FORMAT_ID, FIELD_NO, PRIORITY, FIELD_ID, COND_ID, VALUE_ID, CONV_KEY, F_CHECK, F_WRITE) Values ('201', '127', '1', '38', '', '285', '', '0', '0');</v>
      </c>
      <c r="L103" t="str">
        <f t="shared" si="5"/>
        <v>Update UFMT_BUILD_RULE SET FIELD_ID='38',COND_ID='',VALUE_ID='285',CONV_KEY='',F_CHECK='0',F_WRITE='0' Where FORMAT_ID = '201' AND FIELD_NO = '127' AND PRIORITY = '1';</v>
      </c>
      <c r="M103" t="str">
        <f t="shared" si="6"/>
        <v>Delete from UFMT_BUILD_RULE Where FORMAT_ID = '201' AND FIELD_NO = '127' AND PRIORITY = '1';</v>
      </c>
      <c r="O103" t="s">
        <v>1326</v>
      </c>
      <c r="P103" t="str">
        <f>VLOOKUP(D103,UFMT_FIELD_FORMAT!A:H,8,FALSE)</f>
        <v>006 Var LLLA</v>
      </c>
      <c r="Q103" t="str">
        <f>IF(ISBLANK(E103),"",VLOOKUP(E103,UFMT_CONDITION!A:J,10,FALSE))</f>
        <v/>
      </c>
      <c r="R103" t="str">
        <f>VLOOKUP(F103,UFMT_VALUE!A:E,5,FALSE)</f>
        <v>Dummy local data</v>
      </c>
      <c r="S103" t="str">
        <f>IF(ISBLANK(G103),"",VLOOKUP(G103,UFMT_CONVERSION!A:C,3,FALSE))</f>
        <v/>
      </c>
      <c r="T103" t="str">
        <f t="shared" si="7"/>
        <v>Field '006 Var LLLA', Value 'Dummy local data'</v>
      </c>
    </row>
    <row r="104" spans="1:20" x14ac:dyDescent="0.35">
      <c r="A104">
        <v>300</v>
      </c>
      <c r="B104">
        <v>2</v>
      </c>
      <c r="C104">
        <v>1</v>
      </c>
      <c r="D104">
        <v>1</v>
      </c>
      <c r="F104">
        <v>2</v>
      </c>
      <c r="H104">
        <v>0</v>
      </c>
      <c r="I104">
        <v>0</v>
      </c>
      <c r="K104" t="str">
        <f t="shared" si="4"/>
        <v>Insert into UFMT_BUILD_RULE (FORMAT_ID, FIELD_NO, PRIORITY, FIELD_ID, COND_ID, VALUE_ID, CONV_KEY, F_CHECK, F_WRITE) Values ('300', '2', '1', '1', '', '2', '', '0', '0');</v>
      </c>
      <c r="L104" t="str">
        <f t="shared" si="5"/>
        <v>Update UFMT_BUILD_RULE SET FIELD_ID='1',COND_ID='',VALUE_ID='2',CONV_KEY='',F_CHECK='0',F_WRITE='0' Where FORMAT_ID = '300' AND FIELD_NO = '2' AND PRIORITY = '1';</v>
      </c>
      <c r="M104" t="str">
        <f t="shared" si="6"/>
        <v>Delete from UFMT_BUILD_RULE Where FORMAT_ID = '300' AND FIELD_NO = '2' AND PRIORITY = '1';</v>
      </c>
      <c r="O104" t="s">
        <v>1326</v>
      </c>
      <c r="P104" t="str">
        <f>VLOOKUP(D104,UFMT_FIELD_FORMAT!A:H,8,FALSE)</f>
        <v>019 Var LLA</v>
      </c>
      <c r="Q104" t="str">
        <f>IF(ISBLANK(E104),"",VLOOKUP(E104,UFMT_CONDITION!A:J,10,FALSE))</f>
        <v/>
      </c>
      <c r="R104" t="str">
        <f>VLOOKUP(F104,UFMT_VALUE!A:E,5,FALSE)</f>
        <v>Tag, SVT_CARD_NUM</v>
      </c>
      <c r="S104" t="str">
        <f>IF(ISBLANK(G104),"",VLOOKUP(G104,UFMT_CONVERSION!A:C,3,FALSE))</f>
        <v/>
      </c>
      <c r="T104" t="str">
        <f t="shared" si="7"/>
        <v>Field '019 Var LLA', Value 'Tag, SVT_CARD_NUM'</v>
      </c>
    </row>
    <row r="105" spans="1:20" x14ac:dyDescent="0.35">
      <c r="A105">
        <v>300</v>
      </c>
      <c r="B105">
        <v>3</v>
      </c>
      <c r="C105">
        <v>1</v>
      </c>
      <c r="D105">
        <v>2</v>
      </c>
      <c r="E105" s="2">
        <v>83</v>
      </c>
      <c r="F105">
        <v>326</v>
      </c>
      <c r="H105">
        <v>0</v>
      </c>
      <c r="I105">
        <v>0</v>
      </c>
      <c r="K105" t="str">
        <f t="shared" si="4"/>
        <v>Insert into UFMT_BUILD_RULE (FORMAT_ID, FIELD_NO, PRIORITY, FIELD_ID, COND_ID, VALUE_ID, CONV_KEY, F_CHECK, F_WRITE) Values ('300', '3', '1', '2', '83', '326', '', '0', '0');</v>
      </c>
      <c r="L105" t="str">
        <f t="shared" si="5"/>
        <v>Update UFMT_BUILD_RULE SET FIELD_ID='2',COND_ID='83',VALUE_ID='326',CONV_KEY='',F_CHECK='0',F_WRITE='0' Where FORMAT_ID = '300' AND FIELD_NO = '3' AND PRIORITY = '1';</v>
      </c>
      <c r="M105" t="str">
        <f t="shared" si="6"/>
        <v>Delete from UFMT_BUILD_RULE Where FORMAT_ID = '300' AND FIELD_NO = '3' AND PRIORITY = '1';</v>
      </c>
      <c r="O105" t="s">
        <v>1326</v>
      </c>
      <c r="P105" t="str">
        <f>VLOOKUP(D105,UFMT_FIELD_FORMAT!A:H,8,FALSE)</f>
        <v>006 Fix Padded L0</v>
      </c>
      <c r="Q105" t="str">
        <f>IF(ISBLANK(E105),"",VLOOKUP(E105,UFMT_CONDITION!A:J,10,FALSE))</f>
        <v>For sending special iBSM prcode 99</v>
      </c>
      <c r="R105" t="str">
        <f>VLOOKUP(F105,UFMT_VALUE!A:E,5,FALSE)</f>
        <v>Composite, iBSM F3 for Partial/Inc rvsl</v>
      </c>
      <c r="S105" t="str">
        <f>IF(ISBLANK(G105),"",VLOOKUP(G105,UFMT_CONVERSION!A:C,3,FALSE))</f>
        <v/>
      </c>
      <c r="T105" t="str">
        <f t="shared" si="7"/>
        <v>Field '006 Fix Padded L0',Cond 'For sending special iBSM prcode 99', Value 'Composite, iBSM F3 for Partial/Inc rvsl'</v>
      </c>
    </row>
    <row r="106" spans="1:20" x14ac:dyDescent="0.35">
      <c r="A106">
        <v>300</v>
      </c>
      <c r="B106">
        <v>3</v>
      </c>
      <c r="C106">
        <v>2</v>
      </c>
      <c r="D106">
        <v>2</v>
      </c>
      <c r="F106">
        <v>6</v>
      </c>
      <c r="H106">
        <v>0</v>
      </c>
      <c r="I106">
        <v>0</v>
      </c>
      <c r="K106" t="str">
        <f t="shared" si="4"/>
        <v>Insert into UFMT_BUILD_RULE (FORMAT_ID, FIELD_NO, PRIORITY, FIELD_ID, COND_ID, VALUE_ID, CONV_KEY, F_CHECK, F_WRITE) Values ('300', '3', '2', '2', '', '6', '', '0', '0');</v>
      </c>
      <c r="L106" t="str">
        <f t="shared" si="5"/>
        <v>Update UFMT_BUILD_RULE SET FIELD_ID='2',COND_ID='',VALUE_ID='6',CONV_KEY='',F_CHECK='0',F_WRITE='0' Where FORMAT_ID = '300' AND FIELD_NO = '3' AND PRIORITY = '2';</v>
      </c>
      <c r="M106" t="str">
        <f t="shared" si="6"/>
        <v>Delete from UFMT_BUILD_RULE Where FORMAT_ID = '300' AND FIELD_NO = '3' AND PRIORITY = '2';</v>
      </c>
      <c r="O106" t="s">
        <v>1326</v>
      </c>
      <c r="P106" t="str">
        <f>VLOOKUP(D106,UFMT_FIELD_FORMAT!A:H,8,FALSE)</f>
        <v>006 Fix Padded L0</v>
      </c>
      <c r="Q106" t="str">
        <f>IF(ISBLANK(E106),"",VLOOKUP(E106,UFMT_CONDITION!A:J,10,FALSE))</f>
        <v/>
      </c>
      <c r="R106" t="str">
        <f>VLOOKUP(F106,UFMT_VALUE!A:E,5,FALSE)</f>
        <v>Composite, iBSM Processing code (F3)</v>
      </c>
      <c r="S106" t="str">
        <f>IF(ISBLANK(G106),"",VLOOKUP(G106,UFMT_CONVERSION!A:C,3,FALSE))</f>
        <v/>
      </c>
      <c r="T106" t="str">
        <f t="shared" si="7"/>
        <v>Field '006 Fix Padded L0', Value 'Composite, iBSM Processing code (F3)'</v>
      </c>
    </row>
    <row r="107" spans="1:20" x14ac:dyDescent="0.35">
      <c r="A107">
        <v>300</v>
      </c>
      <c r="B107">
        <v>4</v>
      </c>
      <c r="C107">
        <v>1</v>
      </c>
      <c r="D107">
        <v>3</v>
      </c>
      <c r="E107">
        <v>74</v>
      </c>
      <c r="F107">
        <v>65</v>
      </c>
      <c r="G107" s="2"/>
      <c r="H107">
        <v>0</v>
      </c>
      <c r="I107">
        <v>0</v>
      </c>
      <c r="K107" t="str">
        <f t="shared" si="4"/>
        <v>Insert into UFMT_BUILD_RULE (FORMAT_ID, FIELD_NO, PRIORITY, FIELD_ID, COND_ID, VALUE_ID, CONV_KEY, F_CHECK, F_WRITE) Values ('300', '4', '1', '3', '74', '65', '', '0', '0');</v>
      </c>
      <c r="L107" t="str">
        <f t="shared" si="5"/>
        <v>Update UFMT_BUILD_RULE SET FIELD_ID='3',COND_ID='74',VALUE_ID='65',CONV_KEY='',F_CHECK='0',F_WRITE='0' Where FORMAT_ID = '300' AND FIELD_NO = '4' AND PRIORITY = '1';</v>
      </c>
      <c r="M107" t="str">
        <f t="shared" si="6"/>
        <v>Delete from UFMT_BUILD_RULE Where FORMAT_ID = '300' AND FIELD_NO = '4' AND PRIORITY = '1';</v>
      </c>
      <c r="O107" t="s">
        <v>1326</v>
      </c>
      <c r="P107" t="str">
        <f>VLOOKUP(D107,UFMT_FIELD_FORMAT!A:H,8,FALSE)</f>
        <v>012 Fix Padded L0</v>
      </c>
      <c r="Q107" t="str">
        <f>IF(ISBLANK(E107),"",VLOOKUP(E107,UFMT_CONDITION!A:J,10,FALSE))</f>
        <v>US-ON-VISA/VSMS trans</v>
      </c>
      <c r="R107" t="str">
        <f>VLOOKUP(F107,UFMT_VALUE!A:E,5,FALSE)</f>
        <v>Tag, SVT_CCH_BILL_AMT</v>
      </c>
      <c r="S107" t="str">
        <f>IF(ISBLANK(G107),"",VLOOKUP(G107,UFMT_CONVERSION!A:C,3,FALSE))</f>
        <v/>
      </c>
      <c r="T107" t="str">
        <f t="shared" si="7"/>
        <v>Field '012 Fix Padded L0',Cond 'US-ON-VISA/VSMS trans', Value 'Tag, SVT_CCH_BILL_AMT'</v>
      </c>
    </row>
    <row r="108" spans="1:20" x14ac:dyDescent="0.35">
      <c r="A108">
        <v>300</v>
      </c>
      <c r="B108">
        <v>4</v>
      </c>
      <c r="C108">
        <v>2</v>
      </c>
      <c r="D108">
        <v>3</v>
      </c>
      <c r="F108">
        <v>7</v>
      </c>
      <c r="G108" s="2"/>
      <c r="H108">
        <v>0</v>
      </c>
      <c r="I108">
        <v>0</v>
      </c>
      <c r="K108" t="str">
        <f t="shared" si="4"/>
        <v>Insert into UFMT_BUILD_RULE (FORMAT_ID, FIELD_NO, PRIORITY, FIELD_ID, COND_ID, VALUE_ID, CONV_KEY, F_CHECK, F_WRITE) Values ('300', '4', '2', '3', '', '7', '', '0', '0');</v>
      </c>
      <c r="L108" t="str">
        <f t="shared" si="5"/>
        <v>Update UFMT_BUILD_RULE SET FIELD_ID='3',COND_ID='',VALUE_ID='7',CONV_KEY='',F_CHECK='0',F_WRITE='0' Where FORMAT_ID = '300' AND FIELD_NO = '4' AND PRIORITY = '2';</v>
      </c>
      <c r="M108" t="str">
        <f t="shared" si="6"/>
        <v>Delete from UFMT_BUILD_RULE Where FORMAT_ID = '300' AND FIELD_NO = '4' AND PRIORITY = '2';</v>
      </c>
      <c r="O108" t="s">
        <v>1326</v>
      </c>
      <c r="P108" t="str">
        <f>VLOOKUP(D108,UFMT_FIELD_FORMAT!A:H,8,FALSE)</f>
        <v>012 Fix Padded L0</v>
      </c>
      <c r="Q108" t="str">
        <f>IF(ISBLANK(E108),"",VLOOKUP(E108,UFMT_CONDITION!A:J,10,FALSE))</f>
        <v/>
      </c>
      <c r="R108" t="str">
        <f>VLOOKUP(F108,UFMT_VALUE!A:E,5,FALSE)</f>
        <v>Tag, SVT_TXN_AMOUNT</v>
      </c>
      <c r="S108" t="str">
        <f>IF(ISBLANK(G108),"",VLOOKUP(G108,UFMT_CONVERSION!A:C,3,FALSE))</f>
        <v/>
      </c>
      <c r="T108" t="str">
        <f t="shared" si="7"/>
        <v>Field '012 Fix Padded L0', Value 'Tag, SVT_TXN_AMOUNT'</v>
      </c>
    </row>
    <row r="109" spans="1:20" x14ac:dyDescent="0.35">
      <c r="A109">
        <v>300</v>
      </c>
      <c r="B109">
        <v>7</v>
      </c>
      <c r="C109">
        <v>1</v>
      </c>
      <c r="D109">
        <v>25</v>
      </c>
      <c r="F109">
        <v>205</v>
      </c>
      <c r="H109">
        <v>0</v>
      </c>
      <c r="I109">
        <v>0</v>
      </c>
      <c r="K109" t="str">
        <f t="shared" si="4"/>
        <v>Insert into UFMT_BUILD_RULE (FORMAT_ID, FIELD_NO, PRIORITY, FIELD_ID, COND_ID, VALUE_ID, CONV_KEY, F_CHECK, F_WRITE) Values ('300', '7', '1', '25', '', '205', '', '0', '0');</v>
      </c>
      <c r="L109" t="str">
        <f t="shared" si="5"/>
        <v>Update UFMT_BUILD_RULE SET FIELD_ID='25',COND_ID='',VALUE_ID='205',CONV_KEY='',F_CHECK='0',F_WRITE='0' Where FORMAT_ID = '300' AND FIELD_NO = '7' AND PRIORITY = '1';</v>
      </c>
      <c r="M109" t="str">
        <f t="shared" si="6"/>
        <v>Delete from UFMT_BUILD_RULE Where FORMAT_ID = '300' AND FIELD_NO = '7' AND PRIORITY = '1';</v>
      </c>
      <c r="O109" t="s">
        <v>1326</v>
      </c>
      <c r="P109" t="str">
        <f>VLOOKUP(D109,UFMT_FIELD_FORMAT!A:H,8,FALSE)</f>
        <v>010 Fix Padded L0</v>
      </c>
      <c r="Q109" t="str">
        <f>IF(ISBLANK(E109),"",VLOOKUP(E109,UFMT_CONDITION!A:J,10,FALSE))</f>
        <v/>
      </c>
      <c r="R109" t="str">
        <f>VLOOKUP(F109,UFMT_VALUE!A:E,5,FALSE)</f>
        <v>Composite, Datetime ( MMDDhhmmss)</v>
      </c>
      <c r="S109" t="str">
        <f>IF(ISBLANK(G109),"",VLOOKUP(G109,UFMT_CONVERSION!A:C,3,FALSE))</f>
        <v/>
      </c>
      <c r="T109" t="str">
        <f t="shared" si="7"/>
        <v>Field '010 Fix Padded L0', Value 'Composite, Datetime ( MMDDhhmmss)'</v>
      </c>
    </row>
    <row r="110" spans="1:20" x14ac:dyDescent="0.35">
      <c r="A110">
        <v>300</v>
      </c>
      <c r="B110">
        <v>8</v>
      </c>
      <c r="C110">
        <v>1</v>
      </c>
      <c r="D110">
        <v>4</v>
      </c>
      <c r="F110">
        <v>186</v>
      </c>
      <c r="H110">
        <v>0</v>
      </c>
      <c r="I110">
        <v>0</v>
      </c>
      <c r="K110" t="str">
        <f t="shared" si="4"/>
        <v>Insert into UFMT_BUILD_RULE (FORMAT_ID, FIELD_NO, PRIORITY, FIELD_ID, COND_ID, VALUE_ID, CONV_KEY, F_CHECK, F_WRITE) Values ('300', '8', '1', '4', '', '186', '', '0', '0');</v>
      </c>
      <c r="L110" t="str">
        <f t="shared" si="5"/>
        <v>Update UFMT_BUILD_RULE SET FIELD_ID='4',COND_ID='',VALUE_ID='186',CONV_KEY='',F_CHECK='0',F_WRITE='0' Where FORMAT_ID = '300' AND FIELD_NO = '8' AND PRIORITY = '1';</v>
      </c>
      <c r="M110" t="str">
        <f t="shared" si="6"/>
        <v>Delete from UFMT_BUILD_RULE Where FORMAT_ID = '300' AND FIELD_NO = '8' AND PRIORITY = '1';</v>
      </c>
      <c r="O110" t="s">
        <v>1326</v>
      </c>
      <c r="P110" t="str">
        <f>VLOOKUP(D110,UFMT_FIELD_FORMAT!A:H,8,FALSE)</f>
        <v>008 Fix Padded L0</v>
      </c>
      <c r="Q110" t="str">
        <f>IF(ISBLANK(E110),"",VLOOKUP(E110,UFMT_CONDITION!A:J,10,FALSE))</f>
        <v/>
      </c>
      <c r="R110" t="str">
        <f>VLOOKUP(F110,UFMT_VALUE!A:E,5,FALSE)</f>
        <v>Const, 0</v>
      </c>
      <c r="S110" t="str">
        <f>IF(ISBLANK(G110),"",VLOOKUP(G110,UFMT_CONVERSION!A:C,3,FALSE))</f>
        <v/>
      </c>
      <c r="T110" t="str">
        <f t="shared" si="7"/>
        <v>Field '008 Fix Padded L0', Value 'Const, 0'</v>
      </c>
    </row>
    <row r="111" spans="1:20" x14ac:dyDescent="0.35">
      <c r="A111">
        <v>300</v>
      </c>
      <c r="B111">
        <v>11</v>
      </c>
      <c r="C111">
        <v>1</v>
      </c>
      <c r="D111">
        <v>5</v>
      </c>
      <c r="F111">
        <v>40</v>
      </c>
      <c r="G111">
        <v>52</v>
      </c>
      <c r="H111">
        <v>0</v>
      </c>
      <c r="I111">
        <v>0</v>
      </c>
      <c r="K111" t="str">
        <f t="shared" si="4"/>
        <v>Insert into UFMT_BUILD_RULE (FORMAT_ID, FIELD_NO, PRIORITY, FIELD_ID, COND_ID, VALUE_ID, CONV_KEY, F_CHECK, F_WRITE) Values ('300', '11', '1', '5', '', '40', '52', '0', '0');</v>
      </c>
      <c r="L111" t="str">
        <f t="shared" si="5"/>
        <v>Update UFMT_BUILD_RULE SET FIELD_ID='5',COND_ID='',VALUE_ID='40',CONV_KEY='52',F_CHECK='0',F_WRITE='0' Where FORMAT_ID = '300' AND FIELD_NO = '11' AND PRIORITY = '1';</v>
      </c>
      <c r="M111" t="str">
        <f t="shared" si="6"/>
        <v>Delete from UFMT_BUILD_RULE Where FORMAT_ID = '300' AND FIELD_NO = '11' AND PRIORITY = '1';</v>
      </c>
      <c r="O111" t="s">
        <v>1326</v>
      </c>
      <c r="P111" t="str">
        <f>VLOOKUP(D111,UFMT_FIELD_FORMAT!A:H,8,FALSE)</f>
        <v>006 Fix Padded L0</v>
      </c>
      <c r="Q111" t="str">
        <f>IF(ISBLANK(E111),"",VLOOKUP(E111,UFMT_CONDITION!A:J,10,FALSE))</f>
        <v/>
      </c>
      <c r="R111" t="str">
        <f>VLOOKUP(F111,UFMT_VALUE!A:E,5,FALSE)</f>
        <v>Tag, SVT_UTRANSNO</v>
      </c>
      <c r="S111" t="str">
        <f>IF(ISBLANK(G111),"",VLOOKUP(G111,UFMT_CONVERSION!A:C,3,FALSE))</f>
        <v>Get F11 from utrnno (last 6 digits)</v>
      </c>
      <c r="T111" t="str">
        <f t="shared" si="7"/>
        <v>Field '006 Fix Padded L0', Value 'Tag, SVT_UTRANSNO', Conv 'Get F11 from utrnno (last 6 digits)'</v>
      </c>
    </row>
    <row r="112" spans="1:20" x14ac:dyDescent="0.35">
      <c r="A112">
        <v>300</v>
      </c>
      <c r="B112">
        <v>12</v>
      </c>
      <c r="C112">
        <v>1</v>
      </c>
      <c r="D112">
        <v>5</v>
      </c>
      <c r="F112">
        <v>14</v>
      </c>
      <c r="H112">
        <v>0</v>
      </c>
      <c r="I112">
        <v>0</v>
      </c>
      <c r="K112" t="str">
        <f t="shared" si="4"/>
        <v>Insert into UFMT_BUILD_RULE (FORMAT_ID, FIELD_NO, PRIORITY, FIELD_ID, COND_ID, VALUE_ID, CONV_KEY, F_CHECK, F_WRITE) Values ('300', '12', '1', '5', '', '14', '', '0', '0');</v>
      </c>
      <c r="L112" t="str">
        <f t="shared" si="5"/>
        <v>Update UFMT_BUILD_RULE SET FIELD_ID='5',COND_ID='',VALUE_ID='14',CONV_KEY='',F_CHECK='0',F_WRITE='0' Where FORMAT_ID = '300' AND FIELD_NO = '12' AND PRIORITY = '1';</v>
      </c>
      <c r="M112" t="str">
        <f t="shared" si="6"/>
        <v>Delete from UFMT_BUILD_RULE Where FORMAT_ID = '300' AND FIELD_NO = '12' AND PRIORITY = '1';</v>
      </c>
      <c r="O112" t="s">
        <v>1326</v>
      </c>
      <c r="P112" t="str">
        <f>VLOOKUP(D112,UFMT_FIELD_FORMAT!A:H,8,FALSE)</f>
        <v>006 Fix Padded L0</v>
      </c>
      <c r="Q112" t="str">
        <f>IF(ISBLANK(E112),"",VLOOKUP(E112,UFMT_CONDITION!A:J,10,FALSE))</f>
        <v/>
      </c>
      <c r="R112" t="str">
        <f>VLOOKUP(F112,UFMT_VALUE!A:E,5,FALSE)</f>
        <v>Tag, SVT_ACQ_SW_TIME</v>
      </c>
      <c r="S112" t="str">
        <f>IF(ISBLANK(G112),"",VLOOKUP(G112,UFMT_CONVERSION!A:C,3,FALSE))</f>
        <v/>
      </c>
      <c r="T112" t="str">
        <f t="shared" si="7"/>
        <v>Field '006 Fix Padded L0', Value 'Tag, SVT_ACQ_SW_TIME'</v>
      </c>
    </row>
    <row r="113" spans="1:20" x14ac:dyDescent="0.35">
      <c r="A113">
        <v>300</v>
      </c>
      <c r="B113">
        <v>13</v>
      </c>
      <c r="C113">
        <v>1</v>
      </c>
      <c r="D113">
        <v>8</v>
      </c>
      <c r="F113">
        <v>13</v>
      </c>
      <c r="G113">
        <v>4</v>
      </c>
      <c r="H113">
        <v>0</v>
      </c>
      <c r="I113">
        <v>0</v>
      </c>
      <c r="K113" t="str">
        <f t="shared" si="4"/>
        <v>Insert into UFMT_BUILD_RULE (FORMAT_ID, FIELD_NO, PRIORITY, FIELD_ID, COND_ID, VALUE_ID, CONV_KEY, F_CHECK, F_WRITE) Values ('300', '13', '1', '8', '', '13', '4', '0', '0');</v>
      </c>
      <c r="L113" t="str">
        <f t="shared" si="5"/>
        <v>Update UFMT_BUILD_RULE SET FIELD_ID='8',COND_ID='',VALUE_ID='13',CONV_KEY='4',F_CHECK='0',F_WRITE='0' Where FORMAT_ID = '300' AND FIELD_NO = '13' AND PRIORITY = '1';</v>
      </c>
      <c r="M113" t="str">
        <f t="shared" si="6"/>
        <v>Delete from UFMT_BUILD_RULE Where FORMAT_ID = '300' AND FIELD_NO = '13' AND PRIORITY = '1';</v>
      </c>
      <c r="O113" t="s">
        <v>1326</v>
      </c>
      <c r="P113" t="str">
        <f>VLOOKUP(D113,UFMT_FIELD_FORMAT!A:H,8,FALSE)</f>
        <v>004 Fix Padded L0</v>
      </c>
      <c r="Q113" t="str">
        <f>IF(ISBLANK(E113),"",VLOOKUP(E113,UFMT_CONDITION!A:J,10,FALSE))</f>
        <v/>
      </c>
      <c r="R113" t="str">
        <f>VLOOKUP(F113,UFMT_VALUE!A:E,5,FALSE)</f>
        <v>Tag, SVT_ACQ_SW_DATE</v>
      </c>
      <c r="S113" t="str">
        <f>IF(ISBLANK(G113),"",VLOOKUP(G113,UFMT_CONVERSION!A:C,3,FALSE))</f>
        <v>YYYYMMDD to MMDD</v>
      </c>
      <c r="T113" t="str">
        <f t="shared" si="7"/>
        <v>Field '004 Fix Padded L0', Value 'Tag, SVT_ACQ_SW_DATE', Conv 'YYYYMMDD to MMDD'</v>
      </c>
    </row>
    <row r="114" spans="1:20" x14ac:dyDescent="0.35">
      <c r="A114">
        <v>300</v>
      </c>
      <c r="B114">
        <v>18</v>
      </c>
      <c r="C114">
        <v>1</v>
      </c>
      <c r="D114">
        <v>8</v>
      </c>
      <c r="F114">
        <v>290</v>
      </c>
      <c r="H114">
        <v>0</v>
      </c>
      <c r="I114">
        <v>0</v>
      </c>
      <c r="K114" t="str">
        <f t="shared" si="4"/>
        <v>Insert into UFMT_BUILD_RULE (FORMAT_ID, FIELD_NO, PRIORITY, FIELD_ID, COND_ID, VALUE_ID, CONV_KEY, F_CHECK, F_WRITE) Values ('300', '18', '1', '8', '', '290', '', '0', '0');</v>
      </c>
      <c r="L114" t="str">
        <f t="shared" si="5"/>
        <v>Update UFMT_BUILD_RULE SET FIELD_ID='8',COND_ID='',VALUE_ID='290',CONV_KEY='',F_CHECK='0',F_WRITE='0' Where FORMAT_ID = '300' AND FIELD_NO = '18' AND PRIORITY = '1';</v>
      </c>
      <c r="M114" t="str">
        <f t="shared" si="6"/>
        <v>Delete from UFMT_BUILD_RULE Where FORMAT_ID = '300' AND FIELD_NO = '18' AND PRIORITY = '1';</v>
      </c>
      <c r="O114" t="s">
        <v>1326</v>
      </c>
      <c r="P114" t="str">
        <f>VLOOKUP(D114,UFMT_FIELD_FORMAT!A:H,8,FALSE)</f>
        <v>004 Fix Padded L0</v>
      </c>
      <c r="Q114" t="str">
        <f>IF(ISBLANK(E114),"",VLOOKUP(E114,UFMT_CONDITION!A:J,10,FALSE))</f>
        <v/>
      </c>
      <c r="R114" t="str">
        <f>VLOOKUP(F114,UFMT_VALUE!A:E,5,FALSE)</f>
        <v>Comp, iBSM Channel ID</v>
      </c>
      <c r="S114" t="str">
        <f>IF(ISBLANK(G114),"",VLOOKUP(G114,UFMT_CONVERSION!A:C,3,FALSE))</f>
        <v/>
      </c>
      <c r="T114" t="str">
        <f t="shared" si="7"/>
        <v>Field '004 Fix Padded L0', Value 'Comp, iBSM Channel ID'</v>
      </c>
    </row>
    <row r="115" spans="1:20" x14ac:dyDescent="0.35">
      <c r="A115">
        <v>300</v>
      </c>
      <c r="B115">
        <v>29</v>
      </c>
      <c r="C115">
        <v>1</v>
      </c>
      <c r="D115">
        <v>4</v>
      </c>
      <c r="E115" s="2">
        <v>83</v>
      </c>
      <c r="F115" s="2">
        <v>329</v>
      </c>
      <c r="G115">
        <v>130</v>
      </c>
      <c r="H115">
        <v>0</v>
      </c>
      <c r="I115">
        <v>0</v>
      </c>
      <c r="K115" t="str">
        <f t="shared" si="4"/>
        <v>Insert into UFMT_BUILD_RULE (FORMAT_ID, FIELD_NO, PRIORITY, FIELD_ID, COND_ID, VALUE_ID, CONV_KEY, F_CHECK, F_WRITE) Values ('300', '29', '1', '4', '83', '329', '130', '0', '0');</v>
      </c>
      <c r="L115" t="str">
        <f t="shared" si="5"/>
        <v>Update UFMT_BUILD_RULE SET FIELD_ID='4',COND_ID='83',VALUE_ID='329',CONV_KEY='130',F_CHECK='0',F_WRITE='0' Where FORMAT_ID = '300' AND FIELD_NO = '29' AND PRIORITY = '1';</v>
      </c>
      <c r="M115" t="str">
        <f t="shared" si="6"/>
        <v>Delete from UFMT_BUILD_RULE Where FORMAT_ID = '300' AND FIELD_NO = '29' AND PRIORITY = '1';</v>
      </c>
      <c r="O115" t="s">
        <v>1326</v>
      </c>
      <c r="P115" t="str">
        <f>VLOOKUP(D115,UFMT_FIELD_FORMAT!A:H,8,FALSE)</f>
        <v>008 Fix Padded L0</v>
      </c>
      <c r="Q115" t="str">
        <f>IF(ISBLANK(E115),"",VLOOKUP(E115,UFMT_CONDITION!A:J,10,FALSE))</f>
        <v>For sending special iBSM prcode 99</v>
      </c>
      <c r="R115" t="str">
        <f>VLOOKUP(F115,UFMT_VALUE!A:E,5,FALSE)</f>
        <v>Comp, iBSM Charge code criteria (tc 99)</v>
      </c>
      <c r="S115" t="str">
        <f>IF(ISBLANK(G115),"",VLOOKUP(G115,UFMT_CONVERSION!A:C,3,FALSE))</f>
        <v>iBSM charge code mapping</v>
      </c>
      <c r="T115" t="str">
        <f t="shared" si="7"/>
        <v>Field '008 Fix Padded L0',Cond 'For sending special iBSM prcode 99', Value 'Comp, iBSM Charge code criteria (tc 99)', Conv 'iBSM charge code mapping'</v>
      </c>
    </row>
    <row r="116" spans="1:20" x14ac:dyDescent="0.35">
      <c r="A116">
        <v>300</v>
      </c>
      <c r="B116">
        <v>29</v>
      </c>
      <c r="C116" s="2">
        <v>2</v>
      </c>
      <c r="D116">
        <v>4</v>
      </c>
      <c r="F116">
        <v>295</v>
      </c>
      <c r="G116">
        <v>130</v>
      </c>
      <c r="H116">
        <v>0</v>
      </c>
      <c r="I116">
        <v>0</v>
      </c>
      <c r="K116" t="str">
        <f t="shared" si="4"/>
        <v>Insert into UFMT_BUILD_RULE (FORMAT_ID, FIELD_NO, PRIORITY, FIELD_ID, COND_ID, VALUE_ID, CONV_KEY, F_CHECK, F_WRITE) Values ('300', '29', '2', '4', '', '295', '130', '0', '0');</v>
      </c>
      <c r="L116" t="str">
        <f t="shared" si="5"/>
        <v>Update UFMT_BUILD_RULE SET FIELD_ID='4',COND_ID='',VALUE_ID='295',CONV_KEY='130',F_CHECK='0',F_WRITE='0' Where FORMAT_ID = '300' AND FIELD_NO = '29' AND PRIORITY = '2';</v>
      </c>
      <c r="M116" t="str">
        <f t="shared" si="6"/>
        <v>Delete from UFMT_BUILD_RULE Where FORMAT_ID = '300' AND FIELD_NO = '29' AND PRIORITY = '2';</v>
      </c>
      <c r="O116" t="s">
        <v>1326</v>
      </c>
      <c r="P116" t="str">
        <f>VLOOKUP(D116,UFMT_FIELD_FORMAT!A:H,8,FALSE)</f>
        <v>008 Fix Padded L0</v>
      </c>
      <c r="Q116" t="str">
        <f>IF(ISBLANK(E116),"",VLOOKUP(E116,UFMT_CONDITION!A:J,10,FALSE))</f>
        <v/>
      </c>
      <c r="R116" t="str">
        <f>VLOOKUP(F116,UFMT_VALUE!A:E,5,FALSE)</f>
        <v>Comp, iBSM Charge code criteria</v>
      </c>
      <c r="S116" t="str">
        <f>IF(ISBLANK(G116),"",VLOOKUP(G116,UFMT_CONVERSION!A:C,3,FALSE))</f>
        <v>iBSM charge code mapping</v>
      </c>
      <c r="T116" t="str">
        <f t="shared" si="7"/>
        <v>Field '008 Fix Padded L0', Value 'Comp, iBSM Charge code criteria', Conv 'iBSM charge code mapping'</v>
      </c>
    </row>
    <row r="117" spans="1:20" x14ac:dyDescent="0.35">
      <c r="A117">
        <v>300</v>
      </c>
      <c r="B117">
        <v>31</v>
      </c>
      <c r="C117">
        <v>1</v>
      </c>
      <c r="D117">
        <v>17</v>
      </c>
      <c r="E117">
        <v>12</v>
      </c>
      <c r="F117">
        <v>1</v>
      </c>
      <c r="H117">
        <v>0</v>
      </c>
      <c r="I117">
        <v>0</v>
      </c>
      <c r="K117" t="str">
        <f t="shared" si="4"/>
        <v>Insert into UFMT_BUILD_RULE (FORMAT_ID, FIELD_NO, PRIORITY, FIELD_ID, COND_ID, VALUE_ID, CONV_KEY, F_CHECK, F_WRITE) Values ('300', '31', '1', '17', '12', '1', '', '0', '0');</v>
      </c>
      <c r="L117" t="str">
        <f t="shared" si="5"/>
        <v>Update UFMT_BUILD_RULE SET FIELD_ID='17',COND_ID='12',VALUE_ID='1',CONV_KEY='',F_CHECK='0',F_WRITE='0' Where FORMAT_ID = '300' AND FIELD_NO = '31' AND PRIORITY = '1';</v>
      </c>
      <c r="M117" t="str">
        <f t="shared" si="6"/>
        <v>Delete from UFMT_BUILD_RULE Where FORMAT_ID = '300' AND FIELD_NO = '31' AND PRIORITY = '1';</v>
      </c>
      <c r="O117" t="s">
        <v>1326</v>
      </c>
      <c r="P117" t="str">
        <f>VLOOKUP(D117,UFMT_FIELD_FORMAT!A:H,8,FALSE)</f>
        <v>099 Var LLA</v>
      </c>
      <c r="Q117" t="str">
        <f>IF(ISBLANK(E117),"",VLOOKUP(E117,UFMT_CONDITION!A:J,10,FALSE))</f>
        <v>ALWAYS FALSE condition</v>
      </c>
      <c r="R117" t="str">
        <f>VLOOKUP(F117,UFMT_VALUE!A:E,5,FALSE)</f>
        <v>Const, empty string</v>
      </c>
      <c r="S117" t="str">
        <f>IF(ISBLANK(G117),"",VLOOKUP(G117,UFMT_CONVERSION!A:C,3,FALSE))</f>
        <v/>
      </c>
      <c r="T117" t="str">
        <f t="shared" si="7"/>
        <v>Field '099 Var LLA',Cond 'ALWAYS FALSE condition', Value 'Const, empty string'</v>
      </c>
    </row>
    <row r="118" spans="1:20" x14ac:dyDescent="0.35">
      <c r="A118">
        <v>300</v>
      </c>
      <c r="B118">
        <v>32</v>
      </c>
      <c r="C118">
        <v>1</v>
      </c>
      <c r="D118">
        <v>11</v>
      </c>
      <c r="E118">
        <v>74</v>
      </c>
      <c r="F118">
        <v>20</v>
      </c>
      <c r="H118">
        <v>0</v>
      </c>
      <c r="I118">
        <v>0</v>
      </c>
      <c r="K118" t="str">
        <f t="shared" si="4"/>
        <v>Insert into UFMT_BUILD_RULE (FORMAT_ID, FIELD_NO, PRIORITY, FIELD_ID, COND_ID, VALUE_ID, CONV_KEY, F_CHECK, F_WRITE) Values ('300', '32', '1', '11', '74', '20', '', '0', '0');</v>
      </c>
      <c r="L118" t="str">
        <f t="shared" si="5"/>
        <v>Update UFMT_BUILD_RULE SET FIELD_ID='11',COND_ID='74',VALUE_ID='20',CONV_KEY='',F_CHECK='0',F_WRITE='0' Where FORMAT_ID = '300' AND FIELD_NO = '32' AND PRIORITY = '1';</v>
      </c>
      <c r="M118" t="str">
        <f t="shared" si="6"/>
        <v>Delete from UFMT_BUILD_RULE Where FORMAT_ID = '300' AND FIELD_NO = '32' AND PRIORITY = '1';</v>
      </c>
      <c r="O118" t="s">
        <v>1326</v>
      </c>
      <c r="P118" t="str">
        <f>VLOOKUP(D118,UFMT_FIELD_FORMAT!A:H,8,FALSE)</f>
        <v xml:space="preserve">011 LLA </v>
      </c>
      <c r="Q118" t="str">
        <f>IF(ISBLANK(E118),"",VLOOKUP(E118,UFMT_CONDITION!A:J,10,FALSE))</f>
        <v>US-ON-VISA/VSMS trans</v>
      </c>
      <c r="R118" t="str">
        <f>VLOOKUP(F118,UFMT_VALUE!A:E,5,FALSE)</f>
        <v>Tag, SVT_ISO_SRC_ACQID</v>
      </c>
      <c r="S118" t="str">
        <f>IF(ISBLANK(G118),"",VLOOKUP(G118,UFMT_CONVERSION!A:C,3,FALSE))</f>
        <v/>
      </c>
      <c r="T118" t="str">
        <f t="shared" si="7"/>
        <v>Field '011 LLA ',Cond 'US-ON-VISA/VSMS trans', Value 'Tag, SVT_ISO_SRC_ACQID'</v>
      </c>
    </row>
    <row r="119" spans="1:20" x14ac:dyDescent="0.35">
      <c r="A119">
        <v>300</v>
      </c>
      <c r="B119">
        <v>32</v>
      </c>
      <c r="C119">
        <v>2</v>
      </c>
      <c r="D119">
        <v>11</v>
      </c>
      <c r="F119">
        <v>282</v>
      </c>
      <c r="H119">
        <v>0</v>
      </c>
      <c r="I119">
        <v>0</v>
      </c>
      <c r="K119" t="str">
        <f t="shared" si="4"/>
        <v>Insert into UFMT_BUILD_RULE (FORMAT_ID, FIELD_NO, PRIORITY, FIELD_ID, COND_ID, VALUE_ID, CONV_KEY, F_CHECK, F_WRITE) Values ('300', '32', '2', '11', '', '282', '', '0', '0');</v>
      </c>
      <c r="L119" t="str">
        <f t="shared" si="5"/>
        <v>Update UFMT_BUILD_RULE SET FIELD_ID='11',COND_ID='',VALUE_ID='282',CONV_KEY='',F_CHECK='0',F_WRITE='0' Where FORMAT_ID = '300' AND FIELD_NO = '32' AND PRIORITY = '2';</v>
      </c>
      <c r="M119" t="str">
        <f t="shared" si="6"/>
        <v>Delete from UFMT_BUILD_RULE Where FORMAT_ID = '300' AND FIELD_NO = '32' AND PRIORITY = '2';</v>
      </c>
      <c r="O119" t="s">
        <v>1326</v>
      </c>
      <c r="P119" t="str">
        <f>VLOOKUP(D119,UFMT_FIELD_FORMAT!A:H,8,FALSE)</f>
        <v xml:space="preserve">011 LLA </v>
      </c>
      <c r="Q119" t="str">
        <f>IF(ISBLANK(E119),"",VLOOKUP(E119,UFMT_CONDITION!A:J,10,FALSE))</f>
        <v/>
      </c>
      <c r="R119" t="str">
        <f>VLOOKUP(F119,UFMT_VALUE!A:E,5,FALSE)</f>
        <v>Const, iBSM F32</v>
      </c>
      <c r="S119" t="str">
        <f>IF(ISBLANK(G119),"",VLOOKUP(G119,UFMT_CONVERSION!A:C,3,FALSE))</f>
        <v/>
      </c>
      <c r="T119" t="str">
        <f t="shared" si="7"/>
        <v>Field '011 LLA ', Value 'Const, iBSM F32'</v>
      </c>
    </row>
    <row r="120" spans="1:20" x14ac:dyDescent="0.35">
      <c r="A120">
        <v>300</v>
      </c>
      <c r="B120">
        <v>33</v>
      </c>
      <c r="C120">
        <v>1</v>
      </c>
      <c r="D120">
        <v>11</v>
      </c>
      <c r="E120">
        <v>74</v>
      </c>
      <c r="F120">
        <v>297</v>
      </c>
      <c r="H120">
        <v>0</v>
      </c>
      <c r="I120">
        <v>0</v>
      </c>
      <c r="K120" t="str">
        <f t="shared" si="4"/>
        <v>Insert into UFMT_BUILD_RULE (FORMAT_ID, FIELD_NO, PRIORITY, FIELD_ID, COND_ID, VALUE_ID, CONV_KEY, F_CHECK, F_WRITE) Values ('300', '33', '1', '11', '74', '297', '', '0', '0');</v>
      </c>
      <c r="L120" t="str">
        <f t="shared" si="5"/>
        <v>Update UFMT_BUILD_RULE SET FIELD_ID='11',COND_ID='74',VALUE_ID='297',CONV_KEY='',F_CHECK='0',F_WRITE='0' Where FORMAT_ID = '300' AND FIELD_NO = '33' AND PRIORITY = '1';</v>
      </c>
      <c r="M120" t="str">
        <f t="shared" si="6"/>
        <v>Delete from UFMT_BUILD_RULE Where FORMAT_ID = '300' AND FIELD_NO = '33' AND PRIORITY = '1';</v>
      </c>
      <c r="O120" t="s">
        <v>1326</v>
      </c>
      <c r="P120" t="str">
        <f>VLOOKUP(D120,UFMT_FIELD_FORMAT!A:H,8,FALSE)</f>
        <v xml:space="preserve">011 LLA </v>
      </c>
      <c r="Q120" t="str">
        <f>IF(ISBLANK(E120),"",VLOOKUP(E120,UFMT_CONDITION!A:J,10,FALSE))</f>
        <v>US-ON-VISA/VSMS trans</v>
      </c>
      <c r="R120" t="str">
        <f>VLOOKUP(F120,UFMT_VALUE!A:E,5,FALSE)</f>
        <v>Const, iBSM F33 for US-ON-VISA</v>
      </c>
      <c r="S120" t="str">
        <f>IF(ISBLANK(G120),"",VLOOKUP(G120,UFMT_CONVERSION!A:C,3,FALSE))</f>
        <v/>
      </c>
      <c r="T120" t="str">
        <f t="shared" si="7"/>
        <v>Field '011 LLA ',Cond 'US-ON-VISA/VSMS trans', Value 'Const, iBSM F33 for US-ON-VISA'</v>
      </c>
    </row>
    <row r="121" spans="1:20" x14ac:dyDescent="0.35">
      <c r="A121">
        <v>300</v>
      </c>
      <c r="B121">
        <v>33</v>
      </c>
      <c r="C121">
        <v>2</v>
      </c>
      <c r="D121">
        <v>11</v>
      </c>
      <c r="F121">
        <v>283</v>
      </c>
      <c r="H121">
        <v>0</v>
      </c>
      <c r="I121">
        <v>0</v>
      </c>
      <c r="K121" t="str">
        <f t="shared" si="4"/>
        <v>Insert into UFMT_BUILD_RULE (FORMAT_ID, FIELD_NO, PRIORITY, FIELD_ID, COND_ID, VALUE_ID, CONV_KEY, F_CHECK, F_WRITE) Values ('300', '33', '2', '11', '', '283', '', '0', '0');</v>
      </c>
      <c r="L121" t="str">
        <f t="shared" si="5"/>
        <v>Update UFMT_BUILD_RULE SET FIELD_ID='11',COND_ID='',VALUE_ID='283',CONV_KEY='',F_CHECK='0',F_WRITE='0' Where FORMAT_ID = '300' AND FIELD_NO = '33' AND PRIORITY = '2';</v>
      </c>
      <c r="M121" t="str">
        <f t="shared" si="6"/>
        <v>Delete from UFMT_BUILD_RULE Where FORMAT_ID = '300' AND FIELD_NO = '33' AND PRIORITY = '2';</v>
      </c>
      <c r="O121" t="s">
        <v>1326</v>
      </c>
      <c r="P121" t="str">
        <f>VLOOKUP(D121,UFMT_FIELD_FORMAT!A:H,8,FALSE)</f>
        <v xml:space="preserve">011 LLA </v>
      </c>
      <c r="Q121" t="str">
        <f>IF(ISBLANK(E121),"",VLOOKUP(E121,UFMT_CONDITION!A:J,10,FALSE))</f>
        <v/>
      </c>
      <c r="R121" t="str">
        <f>VLOOKUP(F121,UFMT_VALUE!A:E,5,FALSE)</f>
        <v>Const, iBSM F33</v>
      </c>
      <c r="S121" t="str">
        <f>IF(ISBLANK(G121),"",VLOOKUP(G121,UFMT_CONVERSION!A:C,3,FALSE))</f>
        <v/>
      </c>
      <c r="T121" t="str">
        <f t="shared" si="7"/>
        <v>Field '011 LLA ', Value 'Const, iBSM F33'</v>
      </c>
    </row>
    <row r="122" spans="1:20" x14ac:dyDescent="0.35">
      <c r="A122">
        <v>300</v>
      </c>
      <c r="B122">
        <v>37</v>
      </c>
      <c r="C122">
        <v>1</v>
      </c>
      <c r="D122">
        <v>13</v>
      </c>
      <c r="F122">
        <v>23</v>
      </c>
      <c r="H122">
        <v>0</v>
      </c>
      <c r="I122">
        <v>0</v>
      </c>
      <c r="K122" t="str">
        <f t="shared" si="4"/>
        <v>Insert into UFMT_BUILD_RULE (FORMAT_ID, FIELD_NO, PRIORITY, FIELD_ID, COND_ID, VALUE_ID, CONV_KEY, F_CHECK, F_WRITE) Values ('300', '37', '1', '13', '', '23', '', '0', '0');</v>
      </c>
      <c r="L122" t="str">
        <f t="shared" si="5"/>
        <v>Update UFMT_BUILD_RULE SET FIELD_ID='13',COND_ID='',VALUE_ID='23',CONV_KEY='',F_CHECK='0',F_WRITE='0' Where FORMAT_ID = '300' AND FIELD_NO = '37' AND PRIORITY = '1';</v>
      </c>
      <c r="M122" t="str">
        <f t="shared" si="6"/>
        <v>Delete from UFMT_BUILD_RULE Where FORMAT_ID = '300' AND FIELD_NO = '37' AND PRIORITY = '1';</v>
      </c>
      <c r="O122" t="s">
        <v>1326</v>
      </c>
      <c r="P122" t="str">
        <f>VLOOKUP(D122,UFMT_FIELD_FORMAT!A:H,8,FALSE)</f>
        <v>012 Fix Padded R</v>
      </c>
      <c r="Q122" t="str">
        <f>IF(ISBLANK(E122),"",VLOOKUP(E122,UFMT_CONDITION!A:J,10,FALSE))</f>
        <v/>
      </c>
      <c r="R122" t="str">
        <f>VLOOKUP(F122,UFMT_VALUE!A:E,5,FALSE)</f>
        <v>Tag, SVT_ISO_ACQ_RRN</v>
      </c>
      <c r="S122" t="str">
        <f>IF(ISBLANK(G122),"",VLOOKUP(G122,UFMT_CONVERSION!A:C,3,FALSE))</f>
        <v/>
      </c>
      <c r="T122" t="str">
        <f t="shared" si="7"/>
        <v>Field '012 Fix Padded R', Value 'Tag, SVT_ISO_ACQ_RRN'</v>
      </c>
    </row>
    <row r="123" spans="1:20" x14ac:dyDescent="0.35">
      <c r="A123">
        <v>300</v>
      </c>
      <c r="B123">
        <v>41</v>
      </c>
      <c r="C123">
        <v>1</v>
      </c>
      <c r="D123">
        <v>15</v>
      </c>
      <c r="F123">
        <v>25</v>
      </c>
      <c r="H123">
        <v>0</v>
      </c>
      <c r="I123">
        <v>0</v>
      </c>
      <c r="K123" t="str">
        <f t="shared" si="4"/>
        <v>Insert into UFMT_BUILD_RULE (FORMAT_ID, FIELD_NO, PRIORITY, FIELD_ID, COND_ID, VALUE_ID, CONV_KEY, F_CHECK, F_WRITE) Values ('300', '41', '1', '15', '', '25', '', '0', '0');</v>
      </c>
      <c r="L123" t="str">
        <f t="shared" si="5"/>
        <v>Update UFMT_BUILD_RULE SET FIELD_ID='15',COND_ID='',VALUE_ID='25',CONV_KEY='',F_CHECK='0',F_WRITE='0' Where FORMAT_ID = '300' AND FIELD_NO = '41' AND PRIORITY = '1';</v>
      </c>
      <c r="M123" t="str">
        <f t="shared" si="6"/>
        <v>Delete from UFMT_BUILD_RULE Where FORMAT_ID = '300' AND FIELD_NO = '41' AND PRIORITY = '1';</v>
      </c>
      <c r="O123" t="s">
        <v>1326</v>
      </c>
      <c r="P123" t="str">
        <f>VLOOKUP(D123,UFMT_FIELD_FORMAT!A:H,8,FALSE)</f>
        <v>008 Fix Padded R</v>
      </c>
      <c r="Q123" t="str">
        <f>IF(ISBLANK(E123),"",VLOOKUP(E123,UFMT_CONDITION!A:J,10,FALSE))</f>
        <v/>
      </c>
      <c r="R123" t="str">
        <f>VLOOKUP(F123,UFMT_VALUE!A:E,5,FALSE)</f>
        <v>Tag, SVT_TERMINAL</v>
      </c>
      <c r="S123" t="str">
        <f>IF(ISBLANK(G123),"",VLOOKUP(G123,UFMT_CONVERSION!A:C,3,FALSE))</f>
        <v/>
      </c>
      <c r="T123" t="str">
        <f t="shared" si="7"/>
        <v>Field '008 Fix Padded R', Value 'Tag, SVT_TERMINAL'</v>
      </c>
    </row>
    <row r="124" spans="1:20" x14ac:dyDescent="0.35">
      <c r="A124">
        <v>300</v>
      </c>
      <c r="B124">
        <v>42</v>
      </c>
      <c r="C124">
        <v>1</v>
      </c>
      <c r="D124">
        <v>16</v>
      </c>
      <c r="F124">
        <v>26</v>
      </c>
      <c r="H124">
        <v>0</v>
      </c>
      <c r="I124">
        <v>0</v>
      </c>
      <c r="K124" t="str">
        <f t="shared" si="4"/>
        <v>Insert into UFMT_BUILD_RULE (FORMAT_ID, FIELD_NO, PRIORITY, FIELD_ID, COND_ID, VALUE_ID, CONV_KEY, F_CHECK, F_WRITE) Values ('300', '42', '1', '16', '', '26', '', '0', '0');</v>
      </c>
      <c r="L124" t="str">
        <f t="shared" si="5"/>
        <v>Update UFMT_BUILD_RULE SET FIELD_ID='16',COND_ID='',VALUE_ID='26',CONV_KEY='',F_CHECK='0',F_WRITE='0' Where FORMAT_ID = '300' AND FIELD_NO = '42' AND PRIORITY = '1';</v>
      </c>
      <c r="M124" t="str">
        <f t="shared" si="6"/>
        <v>Delete from UFMT_BUILD_RULE Where FORMAT_ID = '300' AND FIELD_NO = '42' AND PRIORITY = '1';</v>
      </c>
      <c r="O124" t="s">
        <v>1326</v>
      </c>
      <c r="P124" t="str">
        <f>VLOOKUP(D124,UFMT_FIELD_FORMAT!A:H,8,FALSE)</f>
        <v>015 Fix Padded R</v>
      </c>
      <c r="Q124" t="str">
        <f>IF(ISBLANK(E124),"",VLOOKUP(E124,UFMT_CONDITION!A:J,10,FALSE))</f>
        <v/>
      </c>
      <c r="R124" t="str">
        <f>VLOOKUP(F124,UFMT_VALUE!A:E,5,FALSE)</f>
        <v>Tag, SVT_CC_ACCEPTOR</v>
      </c>
      <c r="S124" t="str">
        <f>IF(ISBLANK(G124),"",VLOOKUP(G124,UFMT_CONVERSION!A:C,3,FALSE))</f>
        <v/>
      </c>
      <c r="T124" t="str">
        <f t="shared" si="7"/>
        <v>Field '015 Fix Padded R', Value 'Tag, SVT_CC_ACCEPTOR'</v>
      </c>
    </row>
    <row r="125" spans="1:20" x14ac:dyDescent="0.35">
      <c r="A125">
        <v>300</v>
      </c>
      <c r="B125">
        <v>43</v>
      </c>
      <c r="C125">
        <v>1</v>
      </c>
      <c r="D125">
        <v>26</v>
      </c>
      <c r="F125">
        <v>83</v>
      </c>
      <c r="H125">
        <v>0</v>
      </c>
      <c r="I125">
        <v>0</v>
      </c>
      <c r="K125" t="str">
        <f t="shared" si="4"/>
        <v>Insert into UFMT_BUILD_RULE (FORMAT_ID, FIELD_NO, PRIORITY, FIELD_ID, COND_ID, VALUE_ID, CONV_KEY, F_CHECK, F_WRITE) Values ('300', '43', '1', '26', '', '83', '', '0', '0');</v>
      </c>
      <c r="L125" t="str">
        <f t="shared" si="5"/>
        <v>Update UFMT_BUILD_RULE SET FIELD_ID='26',COND_ID='',VALUE_ID='83',CONV_KEY='',F_CHECK='0',F_WRITE='0' Where FORMAT_ID = '300' AND FIELD_NO = '43' AND PRIORITY = '1';</v>
      </c>
      <c r="M125" t="str">
        <f t="shared" si="6"/>
        <v>Delete from UFMT_BUILD_RULE Where FORMAT_ID = '300' AND FIELD_NO = '43' AND PRIORITY = '1';</v>
      </c>
      <c r="O125" t="s">
        <v>1326</v>
      </c>
      <c r="P125" t="str">
        <f>VLOOKUP(D125,UFMT_FIELD_FORMAT!A:H,8,FALSE)</f>
        <v>040 Fix Padded L</v>
      </c>
      <c r="Q125" t="str">
        <f>IF(ISBLANK(E125),"",VLOOKUP(E125,UFMT_CONDITION!A:J,10,FALSE))</f>
        <v/>
      </c>
      <c r="R125" t="str">
        <f>VLOOKUP(F125,UFMT_VALUE!A:E,5,FALSE)</f>
        <v>Composite, Acceptor Name Location</v>
      </c>
      <c r="S125" t="str">
        <f>IF(ISBLANK(G125),"",VLOOKUP(G125,UFMT_CONVERSION!A:C,3,FALSE))</f>
        <v/>
      </c>
      <c r="T125" t="str">
        <f t="shared" si="7"/>
        <v>Field '040 Fix Padded L', Value 'Composite, Acceptor Name Location'</v>
      </c>
    </row>
    <row r="126" spans="1:20" x14ac:dyDescent="0.35">
      <c r="A126">
        <v>300</v>
      </c>
      <c r="B126">
        <v>48</v>
      </c>
      <c r="C126">
        <v>1</v>
      </c>
      <c r="D126">
        <v>20</v>
      </c>
      <c r="E126">
        <v>12</v>
      </c>
      <c r="F126">
        <v>50</v>
      </c>
      <c r="H126">
        <v>0</v>
      </c>
      <c r="I126">
        <v>0</v>
      </c>
      <c r="K126" t="str">
        <f t="shared" si="4"/>
        <v>Insert into UFMT_BUILD_RULE (FORMAT_ID, FIELD_NO, PRIORITY, FIELD_ID, COND_ID, VALUE_ID, CONV_KEY, F_CHECK, F_WRITE) Values ('300', '48', '1', '20', '12', '50', '', '0', '0');</v>
      </c>
      <c r="L126" t="str">
        <f t="shared" si="5"/>
        <v>Update UFMT_BUILD_RULE SET FIELD_ID='20',COND_ID='12',VALUE_ID='50',CONV_KEY='',F_CHECK='0',F_WRITE='0' Where FORMAT_ID = '300' AND FIELD_NO = '48' AND PRIORITY = '1';</v>
      </c>
      <c r="M126" t="str">
        <f t="shared" si="6"/>
        <v>Delete from UFMT_BUILD_RULE Where FORMAT_ID = '300' AND FIELD_NO = '48' AND PRIORITY = '1';</v>
      </c>
      <c r="O126" t="s">
        <v>1326</v>
      </c>
      <c r="P126" t="str">
        <f>VLOOKUP(D126,UFMT_FIELD_FORMAT!A:H,8,FALSE)</f>
        <v>999 Var LLLA</v>
      </c>
      <c r="Q126" t="str">
        <f>IF(ISBLANK(E126),"",VLOOKUP(E126,UFMT_CONDITION!A:J,10,FALSE))</f>
        <v>ALWAYS FALSE condition</v>
      </c>
      <c r="R126" t="str">
        <f>VLOOKUP(F126,UFMT_VALUE!A:E,5,FALSE)</f>
        <v>DE48 Additional data</v>
      </c>
      <c r="S126" t="str">
        <f>IF(ISBLANK(G126),"",VLOOKUP(G126,UFMT_CONVERSION!A:C,3,FALSE))</f>
        <v/>
      </c>
      <c r="T126" t="str">
        <f t="shared" si="7"/>
        <v>Field '999 Var LLLA',Cond 'ALWAYS FALSE condition', Value 'DE48 Additional data'</v>
      </c>
    </row>
    <row r="127" spans="1:20" x14ac:dyDescent="0.35">
      <c r="A127">
        <v>300</v>
      </c>
      <c r="B127">
        <v>49</v>
      </c>
      <c r="C127">
        <v>1</v>
      </c>
      <c r="D127">
        <v>14</v>
      </c>
      <c r="E127">
        <v>74</v>
      </c>
      <c r="F127">
        <v>64</v>
      </c>
      <c r="H127">
        <v>0</v>
      </c>
      <c r="I127">
        <v>0</v>
      </c>
      <c r="K127" t="str">
        <f t="shared" si="4"/>
        <v>Insert into UFMT_BUILD_RULE (FORMAT_ID, FIELD_NO, PRIORITY, FIELD_ID, COND_ID, VALUE_ID, CONV_KEY, F_CHECK, F_WRITE) Values ('300', '49', '1', '14', '74', '64', '', '0', '0');</v>
      </c>
      <c r="L127" t="str">
        <f t="shared" si="5"/>
        <v>Update UFMT_BUILD_RULE SET FIELD_ID='14',COND_ID='74',VALUE_ID='64',CONV_KEY='',F_CHECK='0',F_WRITE='0' Where FORMAT_ID = '300' AND FIELD_NO = '49' AND PRIORITY = '1';</v>
      </c>
      <c r="M127" t="str">
        <f t="shared" si="6"/>
        <v>Delete from UFMT_BUILD_RULE Where FORMAT_ID = '300' AND FIELD_NO = '49' AND PRIORITY = '1';</v>
      </c>
      <c r="O127" t="s">
        <v>1326</v>
      </c>
      <c r="P127" t="str">
        <f>VLOOKUP(D127,UFMT_FIELD_FORMAT!A:H,8,FALSE)</f>
        <v>003 Fix Padded L</v>
      </c>
      <c r="Q127" t="str">
        <f>IF(ISBLANK(E127),"",VLOOKUP(E127,UFMT_CONDITION!A:J,10,FALSE))</f>
        <v>US-ON-VISA/VSMS trans</v>
      </c>
      <c r="R127" t="str">
        <f>VLOOKUP(F127,UFMT_VALUE!A:E,5,FALSE)</f>
        <v>Tag, SVT_CCH_BILL_CURR , integer</v>
      </c>
      <c r="S127" t="str">
        <f>IF(ISBLANK(G127),"",VLOOKUP(G127,UFMT_CONVERSION!A:C,3,FALSE))</f>
        <v/>
      </c>
      <c r="T127" t="str">
        <f t="shared" si="7"/>
        <v>Field '003 Fix Padded L',Cond 'US-ON-VISA/VSMS trans', Value 'Tag, SVT_CCH_BILL_CURR , integer'</v>
      </c>
    </row>
    <row r="128" spans="1:20" x14ac:dyDescent="0.35">
      <c r="A128">
        <v>300</v>
      </c>
      <c r="B128">
        <v>49</v>
      </c>
      <c r="C128">
        <v>2</v>
      </c>
      <c r="D128">
        <v>14</v>
      </c>
      <c r="F128">
        <v>34</v>
      </c>
      <c r="H128">
        <v>0</v>
      </c>
      <c r="I128">
        <v>0</v>
      </c>
      <c r="K128" t="str">
        <f t="shared" si="4"/>
        <v>Insert into UFMT_BUILD_RULE (FORMAT_ID, FIELD_NO, PRIORITY, FIELD_ID, COND_ID, VALUE_ID, CONV_KEY, F_CHECK, F_WRITE) Values ('300', '49', '2', '14', '', '34', '', '0', '0');</v>
      </c>
      <c r="L128" t="str">
        <f t="shared" si="5"/>
        <v>Update UFMT_BUILD_RULE SET FIELD_ID='14',COND_ID='',VALUE_ID='34',CONV_KEY='',F_CHECK='0',F_WRITE='0' Where FORMAT_ID = '300' AND FIELD_NO = '49' AND PRIORITY = '2';</v>
      </c>
      <c r="M128" t="str">
        <f t="shared" si="6"/>
        <v>Delete from UFMT_BUILD_RULE Where FORMAT_ID = '300' AND FIELD_NO = '49' AND PRIORITY = '2';</v>
      </c>
      <c r="O128" t="s">
        <v>1326</v>
      </c>
      <c r="P128" t="str">
        <f>VLOOKUP(D128,UFMT_FIELD_FORMAT!A:H,8,FALSE)</f>
        <v>003 Fix Padded L</v>
      </c>
      <c r="Q128" t="str">
        <f>IF(ISBLANK(E128),"",VLOOKUP(E128,UFMT_CONDITION!A:J,10,FALSE))</f>
        <v/>
      </c>
      <c r="R128" t="str">
        <f>VLOOKUP(F128,UFMT_VALUE!A:E,5,FALSE)</f>
        <v>Tag, SVT_TXN_CURRENCY</v>
      </c>
      <c r="S128" t="str">
        <f>IF(ISBLANK(G128),"",VLOOKUP(G128,UFMT_CONVERSION!A:C,3,FALSE))</f>
        <v/>
      </c>
      <c r="T128" t="str">
        <f t="shared" si="7"/>
        <v>Field '003 Fix Padded L', Value 'Tag, SVT_TXN_CURRENCY'</v>
      </c>
    </row>
    <row r="129" spans="1:20" x14ac:dyDescent="0.35">
      <c r="A129">
        <v>300</v>
      </c>
      <c r="B129">
        <v>63</v>
      </c>
      <c r="C129">
        <v>1</v>
      </c>
      <c r="D129">
        <v>35</v>
      </c>
      <c r="E129">
        <v>12</v>
      </c>
      <c r="F129">
        <v>1</v>
      </c>
      <c r="H129">
        <v>0</v>
      </c>
      <c r="I129">
        <v>0</v>
      </c>
      <c r="K129" t="str">
        <f t="shared" si="4"/>
        <v>Insert into UFMT_BUILD_RULE (FORMAT_ID, FIELD_NO, PRIORITY, FIELD_ID, COND_ID, VALUE_ID, CONV_KEY, F_CHECK, F_WRITE) Values ('300', '63', '1', '35', '12', '1', '', '0', '0');</v>
      </c>
      <c r="L129" t="str">
        <f t="shared" si="5"/>
        <v>Update UFMT_BUILD_RULE SET FIELD_ID='35',COND_ID='12',VALUE_ID='1',CONV_KEY='',F_CHECK='0',F_WRITE='0' Where FORMAT_ID = '300' AND FIELD_NO = '63' AND PRIORITY = '1';</v>
      </c>
      <c r="M129" t="str">
        <f t="shared" si="6"/>
        <v>Delete from UFMT_BUILD_RULE Where FORMAT_ID = '300' AND FIELD_NO = '63' AND PRIORITY = '1';</v>
      </c>
      <c r="O129" t="s">
        <v>1326</v>
      </c>
      <c r="P129" t="str">
        <f>VLOOKUP(D129,UFMT_FIELD_FORMAT!A:H,8,FALSE)</f>
        <v>004 Var LLLA</v>
      </c>
      <c r="Q129" t="str">
        <f>IF(ISBLANK(E129),"",VLOOKUP(E129,UFMT_CONDITION!A:J,10,FALSE))</f>
        <v>ALWAYS FALSE condition</v>
      </c>
      <c r="R129" t="str">
        <f>VLOOKUP(F129,UFMT_VALUE!A:E,5,FALSE)</f>
        <v>Const, empty string</v>
      </c>
      <c r="S129" t="str">
        <f>IF(ISBLANK(G129),"",VLOOKUP(G129,UFMT_CONVERSION!A:C,3,FALSE))</f>
        <v/>
      </c>
      <c r="T129" t="str">
        <f t="shared" si="7"/>
        <v>Field '004 Var LLLA',Cond 'ALWAYS FALSE condition', Value 'Const, empty string'</v>
      </c>
    </row>
    <row r="130" spans="1:20" x14ac:dyDescent="0.35">
      <c r="A130">
        <v>300</v>
      </c>
      <c r="B130">
        <v>90</v>
      </c>
      <c r="C130">
        <v>2</v>
      </c>
      <c r="D130">
        <v>27</v>
      </c>
      <c r="E130">
        <v>74</v>
      </c>
      <c r="F130" s="2">
        <v>344</v>
      </c>
      <c r="H130">
        <v>0</v>
      </c>
      <c r="I130">
        <v>0</v>
      </c>
      <c r="K130" t="str">
        <f t="shared" si="4"/>
        <v>Insert into UFMT_BUILD_RULE (FORMAT_ID, FIELD_NO, PRIORITY, FIELD_ID, COND_ID, VALUE_ID, CONV_KEY, F_CHECK, F_WRITE) Values ('300', '90', '2', '27', '74', '344', '', '0', '0');</v>
      </c>
      <c r="L130" t="str">
        <f t="shared" si="5"/>
        <v>Update UFMT_BUILD_RULE SET FIELD_ID='27',COND_ID='74',VALUE_ID='344',CONV_KEY='',F_CHECK='0',F_WRITE='0' Where FORMAT_ID = '300' AND FIELD_NO = '90' AND PRIORITY = '2';</v>
      </c>
      <c r="M130" t="str">
        <f t="shared" si="6"/>
        <v>Delete from UFMT_BUILD_RULE Where FORMAT_ID = '300' AND FIELD_NO = '90' AND PRIORITY = '2';</v>
      </c>
      <c r="O130" t="s">
        <v>1326</v>
      </c>
      <c r="P130" t="str">
        <f>VLOOKUP(D130,UFMT_FIELD_FORMAT!A:H,8,FALSE)</f>
        <v>042 Fix Padded R</v>
      </c>
      <c r="Q130" t="str">
        <f>IF(ISBLANK(E130),"",VLOOKUP(E130,UFMT_CONDITION!A:J,10,FALSE))</f>
        <v>US-ON-VISA/VSMS trans</v>
      </c>
      <c r="R130" t="str">
        <f>VLOOKUP(F130,UFMT_VALUE!A:E,5,FALSE)</f>
        <v>Composite, iBSM OrigData USONVISA</v>
      </c>
      <c r="S130" t="str">
        <f>IF(ISBLANK(G130),"",VLOOKUP(G130,UFMT_CONVERSION!A:C,3,FALSE))</f>
        <v/>
      </c>
      <c r="T130" t="str">
        <f t="shared" si="7"/>
        <v>Field '042 Fix Padded R',Cond 'US-ON-VISA/VSMS trans', Value 'Composite, iBSM OrigData USONVISA'</v>
      </c>
    </row>
    <row r="131" spans="1:20" x14ac:dyDescent="0.35">
      <c r="A131">
        <v>300</v>
      </c>
      <c r="B131">
        <v>90</v>
      </c>
      <c r="C131">
        <v>3</v>
      </c>
      <c r="D131">
        <v>27</v>
      </c>
      <c r="F131" s="2">
        <v>343</v>
      </c>
      <c r="H131">
        <v>0</v>
      </c>
      <c r="I131">
        <v>0</v>
      </c>
      <c r="K131" t="str">
        <f t="shared" si="4"/>
        <v>Insert into UFMT_BUILD_RULE (FORMAT_ID, FIELD_NO, PRIORITY, FIELD_ID, COND_ID, VALUE_ID, CONV_KEY, F_CHECK, F_WRITE) Values ('300', '90', '3', '27', '', '343', '', '0', '0');</v>
      </c>
      <c r="L131" t="str">
        <f t="shared" si="5"/>
        <v>Update UFMT_BUILD_RULE SET FIELD_ID='27',COND_ID='',VALUE_ID='343',CONV_KEY='',F_CHECK='0',F_WRITE='0' Where FORMAT_ID = '300' AND FIELD_NO = '90' AND PRIORITY = '3';</v>
      </c>
      <c r="M131" t="str">
        <f t="shared" si="6"/>
        <v>Delete from UFMT_BUILD_RULE Where FORMAT_ID = '300' AND FIELD_NO = '90' AND PRIORITY = '3';</v>
      </c>
      <c r="O131" t="s">
        <v>1326</v>
      </c>
      <c r="P131" t="str">
        <f>VLOOKUP(D131,UFMT_FIELD_FORMAT!A:H,8,FALSE)</f>
        <v>042 Fix Padded R</v>
      </c>
      <c r="Q131" t="str">
        <f>IF(ISBLANK(E131),"",VLOOKUP(E131,UFMT_CONDITION!A:J,10,FALSE))</f>
        <v/>
      </c>
      <c r="R131" t="str">
        <f>VLOOKUP(F131,UFMT_VALUE!A:E,5,FALSE)</f>
        <v>Composite, iBSM Orig data element</v>
      </c>
      <c r="S131" t="str">
        <f>IF(ISBLANK(G131),"",VLOOKUP(G131,UFMT_CONVERSION!A:C,3,FALSE))</f>
        <v/>
      </c>
      <c r="T131" t="str">
        <f t="shared" si="7"/>
        <v>Field '042 Fix Padded R', Value 'Composite, iBSM Orig data element'</v>
      </c>
    </row>
    <row r="132" spans="1:20" x14ac:dyDescent="0.35">
      <c r="A132">
        <v>300</v>
      </c>
      <c r="B132">
        <v>102</v>
      </c>
      <c r="C132">
        <v>1</v>
      </c>
      <c r="D132">
        <v>22</v>
      </c>
      <c r="F132">
        <v>36</v>
      </c>
      <c r="H132">
        <v>0</v>
      </c>
      <c r="I132">
        <v>0</v>
      </c>
      <c r="K132" t="str">
        <f t="shared" ref="K132:K195" si="8">"Insert into UFMT_BUILD_RULE (FORMAT_ID, FIELD_NO, PRIORITY, FIELD_ID, COND_ID, VALUE_ID, CONV_KEY, F_CHECK, F_WRITE) Values ('"&amp;A132&amp;"', '"&amp;B132&amp;"', '"&amp;C132&amp;"', '"&amp;D132&amp;"', '"&amp;E132&amp;"', '"&amp;F132&amp;"', '"&amp;G132&amp;"', '"&amp;H132&amp;"', '"&amp;I132&amp;"');"</f>
        <v>Insert into UFMT_BUILD_RULE (FORMAT_ID, FIELD_NO, PRIORITY, FIELD_ID, COND_ID, VALUE_ID, CONV_KEY, F_CHECK, F_WRITE) Values ('300', '102', '1', '22', '', '36', '', '0', '0');</v>
      </c>
      <c r="L132" t="str">
        <f t="shared" ref="L132:L195" si="9">"Update UFMT_BUILD_RULE SET FIELD_ID='"&amp;D132&amp;"',COND_ID='"&amp;E132&amp;"',VALUE_ID='"&amp;F132&amp;"',CONV_KEY='"&amp;G132&amp;"',F_CHECK='"&amp;H132&amp;"',F_WRITE='"&amp;I132&amp;"' Where FORMAT_ID = '"&amp;A132&amp;"' AND FIELD_NO = '"&amp;B132&amp;"' AND PRIORITY = '"&amp;C132&amp;"';"</f>
        <v>Update UFMT_BUILD_RULE SET FIELD_ID='22',COND_ID='',VALUE_ID='36',CONV_KEY='',F_CHECK='0',F_WRITE='0' Where FORMAT_ID = '300' AND FIELD_NO = '102' AND PRIORITY = '1';</v>
      </c>
      <c r="M132" t="str">
        <f t="shared" ref="M132:M195" si="10">"Delete from UFMT_BUILD_RULE Where FORMAT_ID = '"&amp;A132&amp;"' AND FIELD_NO = '"&amp;B132&amp;"' AND PRIORITY = '"&amp;C132&amp;"';"</f>
        <v>Delete from UFMT_BUILD_RULE Where FORMAT_ID = '300' AND FIELD_NO = '102' AND PRIORITY = '1';</v>
      </c>
      <c r="O132" t="s">
        <v>1326</v>
      </c>
      <c r="P132" t="str">
        <f>VLOOKUP(D132,UFMT_FIELD_FORMAT!A:H,8,FALSE)</f>
        <v>028 Var LLA</v>
      </c>
      <c r="Q132" t="str">
        <f>IF(ISBLANK(E132),"",VLOOKUP(E132,UFMT_CONDITION!A:J,10,FALSE))</f>
        <v/>
      </c>
      <c r="R132" t="str">
        <f>VLOOKUP(F132,UFMT_VALUE!A:E,5,FALSE)</f>
        <v>Tag, SVT_ACCT1_NO</v>
      </c>
      <c r="S132" t="str">
        <f>IF(ISBLANK(G132),"",VLOOKUP(G132,UFMT_CONVERSION!A:C,3,FALSE))</f>
        <v/>
      </c>
      <c r="T132" t="str">
        <f t="shared" ref="T132:T195" si="11">"Field '"&amp;P132&amp;IF(Q132="","","',Cond '"&amp;Q132)&amp;"', Value '"&amp;R132&amp;IF(S132="","","', Conv '"&amp;S132)&amp;"'"</f>
        <v>Field '028 Var LLA', Value 'Tag, SVT_ACCT1_NO'</v>
      </c>
    </row>
    <row r="133" spans="1:20" x14ac:dyDescent="0.35">
      <c r="A133">
        <v>300</v>
      </c>
      <c r="B133">
        <v>103</v>
      </c>
      <c r="C133">
        <v>1</v>
      </c>
      <c r="D133">
        <v>22</v>
      </c>
      <c r="E133">
        <v>10</v>
      </c>
      <c r="F133">
        <v>37</v>
      </c>
      <c r="H133">
        <v>0</v>
      </c>
      <c r="I133">
        <v>0</v>
      </c>
      <c r="K133" t="str">
        <f t="shared" si="8"/>
        <v>Insert into UFMT_BUILD_RULE (FORMAT_ID, FIELD_NO, PRIORITY, FIELD_ID, COND_ID, VALUE_ID, CONV_KEY, F_CHECK, F_WRITE) Values ('300', '103', '1', '22', '10', '37', '', '0', '0');</v>
      </c>
      <c r="L133" t="str">
        <f t="shared" si="9"/>
        <v>Update UFMT_BUILD_RULE SET FIELD_ID='22',COND_ID='10',VALUE_ID='37',CONV_KEY='',F_CHECK='0',F_WRITE='0' Where FORMAT_ID = '300' AND FIELD_NO = '103' AND PRIORITY = '1';</v>
      </c>
      <c r="M133" t="str">
        <f t="shared" si="10"/>
        <v>Delete from UFMT_BUILD_RULE Where FORMAT_ID = '300' AND FIELD_NO = '103' AND PRIORITY = '1';</v>
      </c>
      <c r="O133" t="s">
        <v>1326</v>
      </c>
      <c r="P133" t="str">
        <f>VLOOKUP(D133,UFMT_FIELD_FORMAT!A:H,8,FALSE)</f>
        <v>028 Var LLA</v>
      </c>
      <c r="Q133" t="str">
        <f>IF(ISBLANK(E133),"",VLOOKUP(E133,UFMT_CONDITION!A:J,10,FALSE))</f>
        <v>Account 2 is not empty</v>
      </c>
      <c r="R133" t="str">
        <f>VLOOKUP(F133,UFMT_VALUE!A:E,5,FALSE)</f>
        <v>Tag, SVT_ACCT2_NO</v>
      </c>
      <c r="S133" t="str">
        <f>IF(ISBLANK(G133),"",VLOOKUP(G133,UFMT_CONVERSION!A:C,3,FALSE))</f>
        <v/>
      </c>
      <c r="T133" t="str">
        <f t="shared" si="11"/>
        <v>Field '028 Var LLA',Cond 'Account 2 is not empty', Value 'Tag, SVT_ACCT2_NO'</v>
      </c>
    </row>
    <row r="134" spans="1:20" x14ac:dyDescent="0.35">
      <c r="A134">
        <v>300</v>
      </c>
      <c r="B134">
        <v>104</v>
      </c>
      <c r="C134">
        <v>1</v>
      </c>
      <c r="D134">
        <v>36</v>
      </c>
      <c r="E134">
        <v>12</v>
      </c>
      <c r="F134">
        <v>1</v>
      </c>
      <c r="H134">
        <v>0</v>
      </c>
      <c r="I134">
        <v>0</v>
      </c>
      <c r="K134" t="str">
        <f t="shared" si="8"/>
        <v>Insert into UFMT_BUILD_RULE (FORMAT_ID, FIELD_NO, PRIORITY, FIELD_ID, COND_ID, VALUE_ID, CONV_KEY, F_CHECK, F_WRITE) Values ('300', '104', '1', '36', '12', '1', '', '0', '0');</v>
      </c>
      <c r="L134" t="str">
        <f t="shared" si="9"/>
        <v>Update UFMT_BUILD_RULE SET FIELD_ID='36',COND_ID='12',VALUE_ID='1',CONV_KEY='',F_CHECK='0',F_WRITE='0' Where FORMAT_ID = '300' AND FIELD_NO = '104' AND PRIORITY = '1';</v>
      </c>
      <c r="M134" t="str">
        <f t="shared" si="10"/>
        <v>Delete from UFMT_BUILD_RULE Where FORMAT_ID = '300' AND FIELD_NO = '104' AND PRIORITY = '1';</v>
      </c>
      <c r="O134" t="s">
        <v>1326</v>
      </c>
      <c r="P134" t="str">
        <f>VLOOKUP(D134,UFMT_FIELD_FORMAT!A:H,8,FALSE)</f>
        <v>100 Var LLLA</v>
      </c>
      <c r="Q134" t="str">
        <f>IF(ISBLANK(E134),"",VLOOKUP(E134,UFMT_CONDITION!A:J,10,FALSE))</f>
        <v>ALWAYS FALSE condition</v>
      </c>
      <c r="R134" t="str">
        <f>VLOOKUP(F134,UFMT_VALUE!A:E,5,FALSE)</f>
        <v>Const, empty string</v>
      </c>
      <c r="S134" t="str">
        <f>IF(ISBLANK(G134),"",VLOOKUP(G134,UFMT_CONVERSION!A:C,3,FALSE))</f>
        <v/>
      </c>
      <c r="T134" t="str">
        <f t="shared" si="11"/>
        <v>Field '100 Var LLLA',Cond 'ALWAYS FALSE condition', Value 'Const, empty string'</v>
      </c>
    </row>
    <row r="135" spans="1:20" x14ac:dyDescent="0.35">
      <c r="A135">
        <v>300</v>
      </c>
      <c r="B135">
        <v>125</v>
      </c>
      <c r="C135">
        <v>1</v>
      </c>
      <c r="D135">
        <v>37</v>
      </c>
      <c r="E135">
        <v>12</v>
      </c>
      <c r="F135">
        <v>1</v>
      </c>
      <c r="H135">
        <v>0</v>
      </c>
      <c r="I135">
        <v>0</v>
      </c>
      <c r="K135" t="str">
        <f t="shared" si="8"/>
        <v>Insert into UFMT_BUILD_RULE (FORMAT_ID, FIELD_NO, PRIORITY, FIELD_ID, COND_ID, VALUE_ID, CONV_KEY, F_CHECK, F_WRITE) Values ('300', '125', '1', '37', '12', '1', '', '0', '0');</v>
      </c>
      <c r="L135" t="str">
        <f t="shared" si="9"/>
        <v>Update UFMT_BUILD_RULE SET FIELD_ID='37',COND_ID='12',VALUE_ID='1',CONV_KEY='',F_CHECK='0',F_WRITE='0' Where FORMAT_ID = '300' AND FIELD_NO = '125' AND PRIORITY = '1';</v>
      </c>
      <c r="M135" t="str">
        <f t="shared" si="10"/>
        <v>Delete from UFMT_BUILD_RULE Where FORMAT_ID = '300' AND FIELD_NO = '125' AND PRIORITY = '1';</v>
      </c>
      <c r="O135" t="s">
        <v>1326</v>
      </c>
      <c r="P135" t="str">
        <f>VLOOKUP(D135,UFMT_FIELD_FORMAT!A:H,8,FALSE)</f>
        <v>001 Var LLLA</v>
      </c>
      <c r="Q135" t="str">
        <f>IF(ISBLANK(E135),"",VLOOKUP(E135,UFMT_CONDITION!A:J,10,FALSE))</f>
        <v>ALWAYS FALSE condition</v>
      </c>
      <c r="R135" t="str">
        <f>VLOOKUP(F135,UFMT_VALUE!A:E,5,FALSE)</f>
        <v>Const, empty string</v>
      </c>
      <c r="S135" t="str">
        <f>IF(ISBLANK(G135),"",VLOOKUP(G135,UFMT_CONVERSION!A:C,3,FALSE))</f>
        <v/>
      </c>
      <c r="T135" t="str">
        <f t="shared" si="11"/>
        <v>Field '001 Var LLLA',Cond 'ALWAYS FALSE condition', Value 'Const, empty string'</v>
      </c>
    </row>
    <row r="136" spans="1:20" x14ac:dyDescent="0.35">
      <c r="A136">
        <v>300</v>
      </c>
      <c r="B136">
        <v>126</v>
      </c>
      <c r="C136">
        <v>1</v>
      </c>
      <c r="D136">
        <v>38</v>
      </c>
      <c r="F136">
        <v>284</v>
      </c>
      <c r="H136">
        <v>0</v>
      </c>
      <c r="I136">
        <v>0</v>
      </c>
      <c r="K136" t="str">
        <f t="shared" si="8"/>
        <v>Insert into UFMT_BUILD_RULE (FORMAT_ID, FIELD_NO, PRIORITY, FIELD_ID, COND_ID, VALUE_ID, CONV_KEY, F_CHECK, F_WRITE) Values ('300', '126', '1', '38', '', '284', '', '0', '0');</v>
      </c>
      <c r="L136" t="str">
        <f t="shared" si="9"/>
        <v>Update UFMT_BUILD_RULE SET FIELD_ID='38',COND_ID='',VALUE_ID='284',CONV_KEY='',F_CHECK='0',F_WRITE='0' Where FORMAT_ID = '300' AND FIELD_NO = '126' AND PRIORITY = '1';</v>
      </c>
      <c r="M136" t="str">
        <f t="shared" si="10"/>
        <v>Delete from UFMT_BUILD_RULE Where FORMAT_ID = '300' AND FIELD_NO = '126' AND PRIORITY = '1';</v>
      </c>
      <c r="O136" t="s">
        <v>1326</v>
      </c>
      <c r="P136" t="str">
        <f>VLOOKUP(D136,UFMT_FIELD_FORMAT!A:H,8,FALSE)</f>
        <v>006 Var LLLA</v>
      </c>
      <c r="Q136" t="str">
        <f>IF(ISBLANK(E136),"",VLOOKUP(E136,UFMT_CONDITION!A:J,10,FALSE))</f>
        <v/>
      </c>
      <c r="R136" t="str">
        <f>VLOOKUP(F136,UFMT_VALUE!A:E,5,FALSE)</f>
        <v>Const, iBSM F126</v>
      </c>
      <c r="S136" t="str">
        <f>IF(ISBLANK(G136),"",VLOOKUP(G136,UFMT_CONVERSION!A:C,3,FALSE))</f>
        <v/>
      </c>
      <c r="T136" t="str">
        <f t="shared" si="11"/>
        <v>Field '006 Var LLLA', Value 'Const, iBSM F126'</v>
      </c>
    </row>
    <row r="137" spans="1:20" x14ac:dyDescent="0.35">
      <c r="A137">
        <v>300</v>
      </c>
      <c r="B137">
        <v>127</v>
      </c>
      <c r="C137">
        <v>1</v>
      </c>
      <c r="D137">
        <v>38</v>
      </c>
      <c r="E137">
        <v>12</v>
      </c>
      <c r="F137">
        <v>1</v>
      </c>
      <c r="H137">
        <v>0</v>
      </c>
      <c r="I137">
        <v>0</v>
      </c>
      <c r="K137" t="str">
        <f t="shared" si="8"/>
        <v>Insert into UFMT_BUILD_RULE (FORMAT_ID, FIELD_NO, PRIORITY, FIELD_ID, COND_ID, VALUE_ID, CONV_KEY, F_CHECK, F_WRITE) Values ('300', '127', '1', '38', '12', '1', '', '0', '0');</v>
      </c>
      <c r="L137" t="str">
        <f t="shared" si="9"/>
        <v>Update UFMT_BUILD_RULE SET FIELD_ID='38',COND_ID='12',VALUE_ID='1',CONV_KEY='',F_CHECK='0',F_WRITE='0' Where FORMAT_ID = '300' AND FIELD_NO = '127' AND PRIORITY = '1';</v>
      </c>
      <c r="M137" t="str">
        <f t="shared" si="10"/>
        <v>Delete from UFMT_BUILD_RULE Where FORMAT_ID = '300' AND FIELD_NO = '127' AND PRIORITY = '1';</v>
      </c>
      <c r="O137" t="s">
        <v>1326</v>
      </c>
      <c r="P137" t="str">
        <f>VLOOKUP(D137,UFMT_FIELD_FORMAT!A:H,8,FALSE)</f>
        <v>006 Var LLLA</v>
      </c>
      <c r="Q137" t="str">
        <f>IF(ISBLANK(E137),"",VLOOKUP(E137,UFMT_CONDITION!A:J,10,FALSE))</f>
        <v>ALWAYS FALSE condition</v>
      </c>
      <c r="R137" t="str">
        <f>VLOOKUP(F137,UFMT_VALUE!A:E,5,FALSE)</f>
        <v>Const, empty string</v>
      </c>
      <c r="S137" t="str">
        <f>IF(ISBLANK(G137),"",VLOOKUP(G137,UFMT_CONVERSION!A:C,3,FALSE))</f>
        <v/>
      </c>
      <c r="T137" t="str">
        <f t="shared" si="11"/>
        <v>Field '006 Var LLLA',Cond 'ALWAYS FALSE condition', Value 'Const, empty string'</v>
      </c>
    </row>
    <row r="138" spans="1:20" x14ac:dyDescent="0.35">
      <c r="A138">
        <v>301</v>
      </c>
      <c r="B138">
        <v>2</v>
      </c>
      <c r="C138">
        <v>1</v>
      </c>
      <c r="D138">
        <v>1</v>
      </c>
      <c r="F138">
        <v>2</v>
      </c>
      <c r="H138">
        <v>0</v>
      </c>
      <c r="I138">
        <v>0</v>
      </c>
      <c r="K138" t="str">
        <f t="shared" si="8"/>
        <v>Insert into UFMT_BUILD_RULE (FORMAT_ID, FIELD_NO, PRIORITY, FIELD_ID, COND_ID, VALUE_ID, CONV_KEY, F_CHECK, F_WRITE) Values ('301', '2', '1', '1', '', '2', '', '0', '0');</v>
      </c>
      <c r="L138" t="str">
        <f t="shared" si="9"/>
        <v>Update UFMT_BUILD_RULE SET FIELD_ID='1',COND_ID='',VALUE_ID='2',CONV_KEY='',F_CHECK='0',F_WRITE='0' Where FORMAT_ID = '301' AND FIELD_NO = '2' AND PRIORITY = '1';</v>
      </c>
      <c r="M138" t="str">
        <f t="shared" si="10"/>
        <v>Delete from UFMT_BUILD_RULE Where FORMAT_ID = '301' AND FIELD_NO = '2' AND PRIORITY = '1';</v>
      </c>
      <c r="O138" t="s">
        <v>1326</v>
      </c>
      <c r="P138" t="str">
        <f>VLOOKUP(D138,UFMT_FIELD_FORMAT!A:H,8,FALSE)</f>
        <v>019 Var LLA</v>
      </c>
      <c r="Q138" t="str">
        <f>IF(ISBLANK(E138),"",VLOOKUP(E138,UFMT_CONDITION!A:J,10,FALSE))</f>
        <v/>
      </c>
      <c r="R138" t="str">
        <f>VLOOKUP(F138,UFMT_VALUE!A:E,5,FALSE)</f>
        <v>Tag, SVT_CARD_NUM</v>
      </c>
      <c r="S138" t="str">
        <f>IF(ISBLANK(G138),"",VLOOKUP(G138,UFMT_CONVERSION!A:C,3,FALSE))</f>
        <v/>
      </c>
      <c r="T138" t="str">
        <f t="shared" si="11"/>
        <v>Field '019 Var LLA', Value 'Tag, SVT_CARD_NUM'</v>
      </c>
    </row>
    <row r="139" spans="1:20" x14ac:dyDescent="0.35">
      <c r="A139">
        <v>301</v>
      </c>
      <c r="B139">
        <v>3</v>
      </c>
      <c r="C139">
        <v>1</v>
      </c>
      <c r="D139">
        <v>2</v>
      </c>
      <c r="F139">
        <v>24</v>
      </c>
      <c r="H139">
        <v>0</v>
      </c>
      <c r="I139">
        <v>0</v>
      </c>
      <c r="K139" t="str">
        <f t="shared" si="8"/>
        <v>Insert into UFMT_BUILD_RULE (FORMAT_ID, FIELD_NO, PRIORITY, FIELD_ID, COND_ID, VALUE_ID, CONV_KEY, F_CHECK, F_WRITE) Values ('301', '3', '1', '2', '', '24', '', '0', '0');</v>
      </c>
      <c r="L139" t="str">
        <f t="shared" si="9"/>
        <v>Update UFMT_BUILD_RULE SET FIELD_ID='2',COND_ID='',VALUE_ID='24',CONV_KEY='',F_CHECK='0',F_WRITE='0' Where FORMAT_ID = '301' AND FIELD_NO = '3' AND PRIORITY = '1';</v>
      </c>
      <c r="M139" t="str">
        <f t="shared" si="10"/>
        <v>Delete from UFMT_BUILD_RULE Where FORMAT_ID = '301' AND FIELD_NO = '3' AND PRIORITY = '1';</v>
      </c>
      <c r="O139" t="s">
        <v>1326</v>
      </c>
      <c r="P139" t="str">
        <f>VLOOKUP(D139,UFMT_FIELD_FORMAT!A:H,8,FALSE)</f>
        <v>006 Fix Padded L0</v>
      </c>
      <c r="Q139" t="str">
        <f>IF(ISBLANK(E139),"",VLOOKUP(E139,UFMT_CONDITION!A:J,10,FALSE))</f>
        <v/>
      </c>
      <c r="R139" t="str">
        <f>VLOOKUP(F139,UFMT_VALUE!A:E,5,FALSE)</f>
        <v>Tag, SVT_ISO_ISS_RESP</v>
      </c>
      <c r="S139" t="str">
        <f>IF(ISBLANK(G139),"",VLOOKUP(G139,UFMT_CONVERSION!A:C,3,FALSE))</f>
        <v/>
      </c>
      <c r="T139" t="str">
        <f t="shared" si="11"/>
        <v>Field '006 Fix Padded L0', Value 'Tag, SVT_ISO_ISS_RESP'</v>
      </c>
    </row>
    <row r="140" spans="1:20" x14ac:dyDescent="0.35">
      <c r="A140">
        <v>301</v>
      </c>
      <c r="B140">
        <v>4</v>
      </c>
      <c r="C140">
        <v>1</v>
      </c>
      <c r="D140">
        <v>3</v>
      </c>
      <c r="F140">
        <v>7</v>
      </c>
      <c r="H140">
        <v>0</v>
      </c>
      <c r="I140">
        <v>0</v>
      </c>
      <c r="K140" t="str">
        <f t="shared" si="8"/>
        <v>Insert into UFMT_BUILD_RULE (FORMAT_ID, FIELD_NO, PRIORITY, FIELD_ID, COND_ID, VALUE_ID, CONV_KEY, F_CHECK, F_WRITE) Values ('301', '4', '1', '3', '', '7', '', '0', '0');</v>
      </c>
      <c r="L140" t="str">
        <f t="shared" si="9"/>
        <v>Update UFMT_BUILD_RULE SET FIELD_ID='3',COND_ID='',VALUE_ID='7',CONV_KEY='',F_CHECK='0',F_WRITE='0' Where FORMAT_ID = '301' AND FIELD_NO = '4' AND PRIORITY = '1';</v>
      </c>
      <c r="M140" t="str">
        <f t="shared" si="10"/>
        <v>Delete from UFMT_BUILD_RULE Where FORMAT_ID = '301' AND FIELD_NO = '4' AND PRIORITY = '1';</v>
      </c>
      <c r="O140" t="s">
        <v>1326</v>
      </c>
      <c r="P140" t="str">
        <f>VLOOKUP(D140,UFMT_FIELD_FORMAT!A:H,8,FALSE)</f>
        <v>012 Fix Padded L0</v>
      </c>
      <c r="Q140" t="str">
        <f>IF(ISBLANK(E140),"",VLOOKUP(E140,UFMT_CONDITION!A:J,10,FALSE))</f>
        <v/>
      </c>
      <c r="R140" t="str">
        <f>VLOOKUP(F140,UFMT_VALUE!A:E,5,FALSE)</f>
        <v>Tag, SVT_TXN_AMOUNT</v>
      </c>
      <c r="S140" t="str">
        <f>IF(ISBLANK(G140),"",VLOOKUP(G140,UFMT_CONVERSION!A:C,3,FALSE))</f>
        <v/>
      </c>
      <c r="T140" t="str">
        <f t="shared" si="11"/>
        <v>Field '012 Fix Padded L0', Value 'Tag, SVT_TXN_AMOUNT'</v>
      </c>
    </row>
    <row r="141" spans="1:20" x14ac:dyDescent="0.35">
      <c r="A141">
        <v>301</v>
      </c>
      <c r="B141">
        <v>7</v>
      </c>
      <c r="C141">
        <v>1</v>
      </c>
      <c r="D141">
        <v>25</v>
      </c>
      <c r="F141">
        <v>206</v>
      </c>
      <c r="H141">
        <v>0</v>
      </c>
      <c r="I141">
        <v>0</v>
      </c>
      <c r="K141" t="str">
        <f t="shared" si="8"/>
        <v>Insert into UFMT_BUILD_RULE (FORMAT_ID, FIELD_NO, PRIORITY, FIELD_ID, COND_ID, VALUE_ID, CONV_KEY, F_CHECK, F_WRITE) Values ('301', '7', '1', '25', '', '206', '', '0', '0');</v>
      </c>
      <c r="L141" t="str">
        <f t="shared" si="9"/>
        <v>Update UFMT_BUILD_RULE SET FIELD_ID='25',COND_ID='',VALUE_ID='206',CONV_KEY='',F_CHECK='0',F_WRITE='0' Where FORMAT_ID = '301' AND FIELD_NO = '7' AND PRIORITY = '1';</v>
      </c>
      <c r="M141" t="str">
        <f t="shared" si="10"/>
        <v>Delete from UFMT_BUILD_RULE Where FORMAT_ID = '301' AND FIELD_NO = '7' AND PRIORITY = '1';</v>
      </c>
      <c r="O141" t="s">
        <v>1326</v>
      </c>
      <c r="P141" t="str">
        <f>VLOOKUP(D141,UFMT_FIELD_FORMAT!A:H,8,FALSE)</f>
        <v>010 Fix Padded L0</v>
      </c>
      <c r="Q141" t="str">
        <f>IF(ISBLANK(E141),"",VLOOKUP(E141,UFMT_CONDITION!A:J,10,FALSE))</f>
        <v/>
      </c>
      <c r="R141" t="str">
        <f>VLOOKUP(F141,UFMT_VALUE!A:E,5,FALSE)</f>
        <v>Tag, SVT_TRANSMIT_TIME, integer</v>
      </c>
      <c r="S141" t="str">
        <f>IF(ISBLANK(G141),"",VLOOKUP(G141,UFMT_CONVERSION!A:C,3,FALSE))</f>
        <v/>
      </c>
      <c r="T141" t="str">
        <f t="shared" si="11"/>
        <v>Field '010 Fix Padded L0', Value 'Tag, SVT_TRANSMIT_TIME, integer'</v>
      </c>
    </row>
    <row r="142" spans="1:20" x14ac:dyDescent="0.35">
      <c r="A142">
        <v>301</v>
      </c>
      <c r="B142">
        <v>8</v>
      </c>
      <c r="C142">
        <v>1</v>
      </c>
      <c r="D142">
        <v>4</v>
      </c>
      <c r="F142">
        <v>285</v>
      </c>
      <c r="H142">
        <v>0</v>
      </c>
      <c r="I142">
        <v>0</v>
      </c>
      <c r="K142" t="str">
        <f t="shared" si="8"/>
        <v>Insert into UFMT_BUILD_RULE (FORMAT_ID, FIELD_NO, PRIORITY, FIELD_ID, COND_ID, VALUE_ID, CONV_KEY, F_CHECK, F_WRITE) Values ('301', '8', '1', '4', '', '285', '', '0', '0');</v>
      </c>
      <c r="L142" t="str">
        <f t="shared" si="9"/>
        <v>Update UFMT_BUILD_RULE SET FIELD_ID='4',COND_ID='',VALUE_ID='285',CONV_KEY='',F_CHECK='0',F_WRITE='0' Where FORMAT_ID = '301' AND FIELD_NO = '8' AND PRIORITY = '1';</v>
      </c>
      <c r="M142" t="str">
        <f t="shared" si="10"/>
        <v>Delete from UFMT_BUILD_RULE Where FORMAT_ID = '301' AND FIELD_NO = '8' AND PRIORITY = '1';</v>
      </c>
      <c r="O142" t="s">
        <v>1326</v>
      </c>
      <c r="P142" t="str">
        <f>VLOOKUP(D142,UFMT_FIELD_FORMAT!A:H,8,FALSE)</f>
        <v>008 Fix Padded L0</v>
      </c>
      <c r="Q142" t="str">
        <f>IF(ISBLANK(E142),"",VLOOKUP(E142,UFMT_CONDITION!A:J,10,FALSE))</f>
        <v/>
      </c>
      <c r="R142" t="str">
        <f>VLOOKUP(F142,UFMT_VALUE!A:E,5,FALSE)</f>
        <v>Dummy local data</v>
      </c>
      <c r="S142" t="str">
        <f>IF(ISBLANK(G142),"",VLOOKUP(G142,UFMT_CONVERSION!A:C,3,FALSE))</f>
        <v/>
      </c>
      <c r="T142" t="str">
        <f t="shared" si="11"/>
        <v>Field '008 Fix Padded L0', Value 'Dummy local data'</v>
      </c>
    </row>
    <row r="143" spans="1:20" x14ac:dyDescent="0.35">
      <c r="A143">
        <v>301</v>
      </c>
      <c r="B143">
        <v>11</v>
      </c>
      <c r="C143">
        <v>1</v>
      </c>
      <c r="D143">
        <v>5</v>
      </c>
      <c r="F143">
        <v>47</v>
      </c>
      <c r="H143">
        <v>0</v>
      </c>
      <c r="I143">
        <v>0</v>
      </c>
      <c r="K143" t="str">
        <f t="shared" si="8"/>
        <v>Insert into UFMT_BUILD_RULE (FORMAT_ID, FIELD_NO, PRIORITY, FIELD_ID, COND_ID, VALUE_ID, CONV_KEY, F_CHECK, F_WRITE) Values ('301', '11', '1', '5', '', '47', '', '0', '0');</v>
      </c>
      <c r="L143" t="str">
        <f t="shared" si="9"/>
        <v>Update UFMT_BUILD_RULE SET FIELD_ID='5',COND_ID='',VALUE_ID='47',CONV_KEY='',F_CHECK='0',F_WRITE='0' Where FORMAT_ID = '301' AND FIELD_NO = '11' AND PRIORITY = '1';</v>
      </c>
      <c r="M143" t="str">
        <f t="shared" si="10"/>
        <v>Delete from UFMT_BUILD_RULE Where FORMAT_ID = '301' AND FIELD_NO = '11' AND PRIORITY = '1';</v>
      </c>
      <c r="O143" t="s">
        <v>1326</v>
      </c>
      <c r="P143" t="str">
        <f>VLOOKUP(D143,UFMT_FIELD_FORMAT!A:H,8,FALSE)</f>
        <v>006 Fix Padded L0</v>
      </c>
      <c r="Q143" t="str">
        <f>IF(ISBLANK(E143),"",VLOOKUP(E143,UFMT_CONDITION!A:J,10,FALSE))</f>
        <v/>
      </c>
      <c r="R143" t="str">
        <f>VLOOKUP(F143,UFMT_VALUE!A:E,5,FALSE)</f>
        <v>Tag, SVT_ACQ_TRACE_NO, string</v>
      </c>
      <c r="S143" t="str">
        <f>IF(ISBLANK(G143),"",VLOOKUP(G143,UFMT_CONVERSION!A:C,3,FALSE))</f>
        <v/>
      </c>
      <c r="T143" t="str">
        <f t="shared" si="11"/>
        <v>Field '006 Fix Padded L0', Value 'Tag, SVT_ACQ_TRACE_NO, string'</v>
      </c>
    </row>
    <row r="144" spans="1:20" x14ac:dyDescent="0.35">
      <c r="A144">
        <v>301</v>
      </c>
      <c r="B144">
        <v>12</v>
      </c>
      <c r="C144">
        <v>1</v>
      </c>
      <c r="D144">
        <v>5</v>
      </c>
      <c r="F144">
        <v>14</v>
      </c>
      <c r="H144">
        <v>0</v>
      </c>
      <c r="I144">
        <v>0</v>
      </c>
      <c r="K144" t="str">
        <f t="shared" si="8"/>
        <v>Insert into UFMT_BUILD_RULE (FORMAT_ID, FIELD_NO, PRIORITY, FIELD_ID, COND_ID, VALUE_ID, CONV_KEY, F_CHECK, F_WRITE) Values ('301', '12', '1', '5', '', '14', '', '0', '0');</v>
      </c>
      <c r="L144" t="str">
        <f t="shared" si="9"/>
        <v>Update UFMT_BUILD_RULE SET FIELD_ID='5',COND_ID='',VALUE_ID='14',CONV_KEY='',F_CHECK='0',F_WRITE='0' Where FORMAT_ID = '301' AND FIELD_NO = '12' AND PRIORITY = '1';</v>
      </c>
      <c r="M144" t="str">
        <f t="shared" si="10"/>
        <v>Delete from UFMT_BUILD_RULE Where FORMAT_ID = '301' AND FIELD_NO = '12' AND PRIORITY = '1';</v>
      </c>
      <c r="O144" t="s">
        <v>1326</v>
      </c>
      <c r="P144" t="str">
        <f>VLOOKUP(D144,UFMT_FIELD_FORMAT!A:H,8,FALSE)</f>
        <v>006 Fix Padded L0</v>
      </c>
      <c r="Q144" t="str">
        <f>IF(ISBLANK(E144),"",VLOOKUP(E144,UFMT_CONDITION!A:J,10,FALSE))</f>
        <v/>
      </c>
      <c r="R144" t="str">
        <f>VLOOKUP(F144,UFMT_VALUE!A:E,5,FALSE)</f>
        <v>Tag, SVT_ACQ_SW_TIME</v>
      </c>
      <c r="S144" t="str">
        <f>IF(ISBLANK(G144),"",VLOOKUP(G144,UFMT_CONVERSION!A:C,3,FALSE))</f>
        <v/>
      </c>
      <c r="T144" t="str">
        <f t="shared" si="11"/>
        <v>Field '006 Fix Padded L0', Value 'Tag, SVT_ACQ_SW_TIME'</v>
      </c>
    </row>
    <row r="145" spans="1:20" x14ac:dyDescent="0.35">
      <c r="A145">
        <v>301</v>
      </c>
      <c r="B145">
        <v>13</v>
      </c>
      <c r="C145">
        <v>1</v>
      </c>
      <c r="D145">
        <v>8</v>
      </c>
      <c r="F145">
        <v>13</v>
      </c>
      <c r="H145">
        <v>0</v>
      </c>
      <c r="I145">
        <v>0</v>
      </c>
      <c r="K145" t="str">
        <f t="shared" si="8"/>
        <v>Insert into UFMT_BUILD_RULE (FORMAT_ID, FIELD_NO, PRIORITY, FIELD_ID, COND_ID, VALUE_ID, CONV_KEY, F_CHECK, F_WRITE) Values ('301', '13', '1', '8', '', '13', '', '0', '0');</v>
      </c>
      <c r="L145" t="str">
        <f t="shared" si="9"/>
        <v>Update UFMT_BUILD_RULE SET FIELD_ID='8',COND_ID='',VALUE_ID='13',CONV_KEY='',F_CHECK='0',F_WRITE='0' Where FORMAT_ID = '301' AND FIELD_NO = '13' AND PRIORITY = '1';</v>
      </c>
      <c r="M145" t="str">
        <f t="shared" si="10"/>
        <v>Delete from UFMT_BUILD_RULE Where FORMAT_ID = '301' AND FIELD_NO = '13' AND PRIORITY = '1';</v>
      </c>
      <c r="O145" t="s">
        <v>1326</v>
      </c>
      <c r="P145" t="str">
        <f>VLOOKUP(D145,UFMT_FIELD_FORMAT!A:H,8,FALSE)</f>
        <v>004 Fix Padded L0</v>
      </c>
      <c r="Q145" t="str">
        <f>IF(ISBLANK(E145),"",VLOOKUP(E145,UFMT_CONDITION!A:J,10,FALSE))</f>
        <v/>
      </c>
      <c r="R145" t="str">
        <f>VLOOKUP(F145,UFMT_VALUE!A:E,5,FALSE)</f>
        <v>Tag, SVT_ACQ_SW_DATE</v>
      </c>
      <c r="S145" t="str">
        <f>IF(ISBLANK(G145),"",VLOOKUP(G145,UFMT_CONVERSION!A:C,3,FALSE))</f>
        <v/>
      </c>
      <c r="T145" t="str">
        <f t="shared" si="11"/>
        <v>Field '004 Fix Padded L0', Value 'Tag, SVT_ACQ_SW_DATE'</v>
      </c>
    </row>
    <row r="146" spans="1:20" x14ac:dyDescent="0.35">
      <c r="A146">
        <v>301</v>
      </c>
      <c r="B146">
        <v>18</v>
      </c>
      <c r="C146">
        <v>1</v>
      </c>
      <c r="D146">
        <v>8</v>
      </c>
      <c r="F146">
        <v>90</v>
      </c>
      <c r="H146">
        <v>0</v>
      </c>
      <c r="I146">
        <v>0</v>
      </c>
      <c r="K146" t="str">
        <f t="shared" si="8"/>
        <v>Insert into UFMT_BUILD_RULE (FORMAT_ID, FIELD_NO, PRIORITY, FIELD_ID, COND_ID, VALUE_ID, CONV_KEY, F_CHECK, F_WRITE) Values ('301', '18', '1', '8', '', '90', '', '0', '0');</v>
      </c>
      <c r="L146" t="str">
        <f t="shared" si="9"/>
        <v>Update UFMT_BUILD_RULE SET FIELD_ID='8',COND_ID='',VALUE_ID='90',CONV_KEY='',F_CHECK='0',F_WRITE='0' Where FORMAT_ID = '301' AND FIELD_NO = '18' AND PRIORITY = '1';</v>
      </c>
      <c r="M146" t="str">
        <f t="shared" si="10"/>
        <v>Delete from UFMT_BUILD_RULE Where FORMAT_ID = '301' AND FIELD_NO = '18' AND PRIORITY = '1';</v>
      </c>
      <c r="O146" t="s">
        <v>1326</v>
      </c>
      <c r="P146" t="str">
        <f>VLOOKUP(D146,UFMT_FIELD_FORMAT!A:H,8,FALSE)</f>
        <v>004 Fix Padded L0</v>
      </c>
      <c r="Q146" t="str">
        <f>IF(ISBLANK(E146),"",VLOOKUP(E146,UFMT_CONDITION!A:J,10,FALSE))</f>
        <v/>
      </c>
      <c r="R146" t="str">
        <f>VLOOKUP(F146,UFMT_VALUE!A:E,5,FALSE)</f>
        <v>Tag, SVT_SV_MCC, int</v>
      </c>
      <c r="S146" t="str">
        <f>IF(ISBLANK(G146),"",VLOOKUP(G146,UFMT_CONVERSION!A:C,3,FALSE))</f>
        <v/>
      </c>
      <c r="T146" t="str">
        <f t="shared" si="11"/>
        <v>Field '004 Fix Padded L0', Value 'Tag, SVT_SV_MCC, int'</v>
      </c>
    </row>
    <row r="147" spans="1:20" x14ac:dyDescent="0.35">
      <c r="A147">
        <v>301</v>
      </c>
      <c r="B147">
        <v>29</v>
      </c>
      <c r="C147">
        <v>1</v>
      </c>
      <c r="D147">
        <v>4</v>
      </c>
      <c r="F147">
        <v>285</v>
      </c>
      <c r="H147">
        <v>0</v>
      </c>
      <c r="I147">
        <v>0</v>
      </c>
      <c r="K147" t="str">
        <f t="shared" si="8"/>
        <v>Insert into UFMT_BUILD_RULE (FORMAT_ID, FIELD_NO, PRIORITY, FIELD_ID, COND_ID, VALUE_ID, CONV_KEY, F_CHECK, F_WRITE) Values ('301', '29', '1', '4', '', '285', '', '0', '0');</v>
      </c>
      <c r="L147" t="str">
        <f t="shared" si="9"/>
        <v>Update UFMT_BUILD_RULE SET FIELD_ID='4',COND_ID='',VALUE_ID='285',CONV_KEY='',F_CHECK='0',F_WRITE='0' Where FORMAT_ID = '301' AND FIELD_NO = '29' AND PRIORITY = '1';</v>
      </c>
      <c r="M147" t="str">
        <f t="shared" si="10"/>
        <v>Delete from UFMT_BUILD_RULE Where FORMAT_ID = '301' AND FIELD_NO = '29' AND PRIORITY = '1';</v>
      </c>
      <c r="O147" t="s">
        <v>1326</v>
      </c>
      <c r="P147" t="str">
        <f>VLOOKUP(D147,UFMT_FIELD_FORMAT!A:H,8,FALSE)</f>
        <v>008 Fix Padded L0</v>
      </c>
      <c r="Q147" t="str">
        <f>IF(ISBLANK(E147),"",VLOOKUP(E147,UFMT_CONDITION!A:J,10,FALSE))</f>
        <v/>
      </c>
      <c r="R147" t="str">
        <f>VLOOKUP(F147,UFMT_VALUE!A:E,5,FALSE)</f>
        <v>Dummy local data</v>
      </c>
      <c r="S147" t="str">
        <f>IF(ISBLANK(G147),"",VLOOKUP(G147,UFMT_CONVERSION!A:C,3,FALSE))</f>
        <v/>
      </c>
      <c r="T147" t="str">
        <f t="shared" si="11"/>
        <v>Field '008 Fix Padded L0', Value 'Dummy local data'</v>
      </c>
    </row>
    <row r="148" spans="1:20" x14ac:dyDescent="0.35">
      <c r="A148">
        <v>301</v>
      </c>
      <c r="B148">
        <v>31</v>
      </c>
      <c r="C148">
        <v>1</v>
      </c>
      <c r="D148">
        <v>17</v>
      </c>
      <c r="F148">
        <v>285</v>
      </c>
      <c r="H148">
        <v>0</v>
      </c>
      <c r="I148">
        <v>0</v>
      </c>
      <c r="K148" t="str">
        <f t="shared" si="8"/>
        <v>Insert into UFMT_BUILD_RULE (FORMAT_ID, FIELD_NO, PRIORITY, FIELD_ID, COND_ID, VALUE_ID, CONV_KEY, F_CHECK, F_WRITE) Values ('301', '31', '1', '17', '', '285', '', '0', '0');</v>
      </c>
      <c r="L148" t="str">
        <f t="shared" si="9"/>
        <v>Update UFMT_BUILD_RULE SET FIELD_ID='17',COND_ID='',VALUE_ID='285',CONV_KEY='',F_CHECK='0',F_WRITE='0' Where FORMAT_ID = '301' AND FIELD_NO = '31' AND PRIORITY = '1';</v>
      </c>
      <c r="M148" t="str">
        <f t="shared" si="10"/>
        <v>Delete from UFMT_BUILD_RULE Where FORMAT_ID = '301' AND FIELD_NO = '31' AND PRIORITY = '1';</v>
      </c>
      <c r="O148" t="s">
        <v>1326</v>
      </c>
      <c r="P148" t="str">
        <f>VLOOKUP(D148,UFMT_FIELD_FORMAT!A:H,8,FALSE)</f>
        <v>099 Var LLA</v>
      </c>
      <c r="Q148" t="str">
        <f>IF(ISBLANK(E148),"",VLOOKUP(E148,UFMT_CONDITION!A:J,10,FALSE))</f>
        <v/>
      </c>
      <c r="R148" t="str">
        <f>VLOOKUP(F148,UFMT_VALUE!A:E,5,FALSE)</f>
        <v>Dummy local data</v>
      </c>
      <c r="S148" t="str">
        <f>IF(ISBLANK(G148),"",VLOOKUP(G148,UFMT_CONVERSION!A:C,3,FALSE))</f>
        <v/>
      </c>
      <c r="T148" t="str">
        <f t="shared" si="11"/>
        <v>Field '099 Var LLA', Value 'Dummy local data'</v>
      </c>
    </row>
    <row r="149" spans="1:20" x14ac:dyDescent="0.35">
      <c r="A149">
        <v>301</v>
      </c>
      <c r="B149">
        <v>32</v>
      </c>
      <c r="C149">
        <v>1</v>
      </c>
      <c r="D149">
        <v>11</v>
      </c>
      <c r="F149">
        <v>285</v>
      </c>
      <c r="H149">
        <v>0</v>
      </c>
      <c r="I149">
        <v>0</v>
      </c>
      <c r="K149" t="str">
        <f t="shared" si="8"/>
        <v>Insert into UFMT_BUILD_RULE (FORMAT_ID, FIELD_NO, PRIORITY, FIELD_ID, COND_ID, VALUE_ID, CONV_KEY, F_CHECK, F_WRITE) Values ('301', '32', '1', '11', '', '285', '', '0', '0');</v>
      </c>
      <c r="L149" t="str">
        <f t="shared" si="9"/>
        <v>Update UFMT_BUILD_RULE SET FIELD_ID='11',COND_ID='',VALUE_ID='285',CONV_KEY='',F_CHECK='0',F_WRITE='0' Where FORMAT_ID = '301' AND FIELD_NO = '32' AND PRIORITY = '1';</v>
      </c>
      <c r="M149" t="str">
        <f t="shared" si="10"/>
        <v>Delete from UFMT_BUILD_RULE Where FORMAT_ID = '301' AND FIELD_NO = '32' AND PRIORITY = '1';</v>
      </c>
      <c r="O149" t="s">
        <v>1326</v>
      </c>
      <c r="P149" t="str">
        <f>VLOOKUP(D149,UFMT_FIELD_FORMAT!A:H,8,FALSE)</f>
        <v xml:space="preserve">011 LLA </v>
      </c>
      <c r="Q149" t="str">
        <f>IF(ISBLANK(E149),"",VLOOKUP(E149,UFMT_CONDITION!A:J,10,FALSE))</f>
        <v/>
      </c>
      <c r="R149" t="str">
        <f>VLOOKUP(F149,UFMT_VALUE!A:E,5,FALSE)</f>
        <v>Dummy local data</v>
      </c>
      <c r="S149" t="str">
        <f>IF(ISBLANK(G149),"",VLOOKUP(G149,UFMT_CONVERSION!A:C,3,FALSE))</f>
        <v/>
      </c>
      <c r="T149" t="str">
        <f t="shared" si="11"/>
        <v>Field '011 LLA ', Value 'Dummy local data'</v>
      </c>
    </row>
    <row r="150" spans="1:20" x14ac:dyDescent="0.35">
      <c r="A150">
        <v>301</v>
      </c>
      <c r="B150">
        <v>33</v>
      </c>
      <c r="C150">
        <v>1</v>
      </c>
      <c r="D150">
        <v>11</v>
      </c>
      <c r="F150">
        <v>285</v>
      </c>
      <c r="H150">
        <v>0</v>
      </c>
      <c r="I150">
        <v>0</v>
      </c>
      <c r="K150" t="str">
        <f t="shared" si="8"/>
        <v>Insert into UFMT_BUILD_RULE (FORMAT_ID, FIELD_NO, PRIORITY, FIELD_ID, COND_ID, VALUE_ID, CONV_KEY, F_CHECK, F_WRITE) Values ('301', '33', '1', '11', '', '285', '', '0', '0');</v>
      </c>
      <c r="L150" t="str">
        <f t="shared" si="9"/>
        <v>Update UFMT_BUILD_RULE SET FIELD_ID='11',COND_ID='',VALUE_ID='285',CONV_KEY='',F_CHECK='0',F_WRITE='0' Where FORMAT_ID = '301' AND FIELD_NO = '33' AND PRIORITY = '1';</v>
      </c>
      <c r="M150" t="str">
        <f t="shared" si="10"/>
        <v>Delete from UFMT_BUILD_RULE Where FORMAT_ID = '301' AND FIELD_NO = '33' AND PRIORITY = '1';</v>
      </c>
      <c r="O150" t="s">
        <v>1326</v>
      </c>
      <c r="P150" t="str">
        <f>VLOOKUP(D150,UFMT_FIELD_FORMAT!A:H,8,FALSE)</f>
        <v xml:space="preserve">011 LLA </v>
      </c>
      <c r="Q150" t="str">
        <f>IF(ISBLANK(E150),"",VLOOKUP(E150,UFMT_CONDITION!A:J,10,FALSE))</f>
        <v/>
      </c>
      <c r="R150" t="str">
        <f>VLOOKUP(F150,UFMT_VALUE!A:E,5,FALSE)</f>
        <v>Dummy local data</v>
      </c>
      <c r="S150" t="str">
        <f>IF(ISBLANK(G150),"",VLOOKUP(G150,UFMT_CONVERSION!A:C,3,FALSE))</f>
        <v/>
      </c>
      <c r="T150" t="str">
        <f t="shared" si="11"/>
        <v>Field '011 LLA ', Value 'Dummy local data'</v>
      </c>
    </row>
    <row r="151" spans="1:20" x14ac:dyDescent="0.35">
      <c r="A151">
        <v>301</v>
      </c>
      <c r="B151">
        <v>37</v>
      </c>
      <c r="C151">
        <v>1</v>
      </c>
      <c r="D151">
        <v>13</v>
      </c>
      <c r="F151">
        <v>23</v>
      </c>
      <c r="H151">
        <v>0</v>
      </c>
      <c r="I151">
        <v>0</v>
      </c>
      <c r="K151" t="str">
        <f t="shared" si="8"/>
        <v>Insert into UFMT_BUILD_RULE (FORMAT_ID, FIELD_NO, PRIORITY, FIELD_ID, COND_ID, VALUE_ID, CONV_KEY, F_CHECK, F_WRITE) Values ('301', '37', '1', '13', '', '23', '', '0', '0');</v>
      </c>
      <c r="L151" t="str">
        <f t="shared" si="9"/>
        <v>Update UFMT_BUILD_RULE SET FIELD_ID='13',COND_ID='',VALUE_ID='23',CONV_KEY='',F_CHECK='0',F_WRITE='0' Where FORMAT_ID = '301' AND FIELD_NO = '37' AND PRIORITY = '1';</v>
      </c>
      <c r="M151" t="str">
        <f t="shared" si="10"/>
        <v>Delete from UFMT_BUILD_RULE Where FORMAT_ID = '301' AND FIELD_NO = '37' AND PRIORITY = '1';</v>
      </c>
      <c r="O151" t="s">
        <v>1326</v>
      </c>
      <c r="P151" t="str">
        <f>VLOOKUP(D151,UFMT_FIELD_FORMAT!A:H,8,FALSE)</f>
        <v>012 Fix Padded R</v>
      </c>
      <c r="Q151" t="str">
        <f>IF(ISBLANK(E151),"",VLOOKUP(E151,UFMT_CONDITION!A:J,10,FALSE))</f>
        <v/>
      </c>
      <c r="R151" t="str">
        <f>VLOOKUP(F151,UFMT_VALUE!A:E,5,FALSE)</f>
        <v>Tag, SVT_ISO_ACQ_RRN</v>
      </c>
      <c r="S151" t="str">
        <f>IF(ISBLANK(G151),"",VLOOKUP(G151,UFMT_CONVERSION!A:C,3,FALSE))</f>
        <v/>
      </c>
      <c r="T151" t="str">
        <f t="shared" si="11"/>
        <v>Field '012 Fix Padded R', Value 'Tag, SVT_ISO_ACQ_RRN'</v>
      </c>
    </row>
    <row r="152" spans="1:20" x14ac:dyDescent="0.35">
      <c r="A152">
        <v>301</v>
      </c>
      <c r="B152">
        <v>39</v>
      </c>
      <c r="C152">
        <v>1</v>
      </c>
      <c r="D152">
        <v>46</v>
      </c>
      <c r="F152">
        <v>44</v>
      </c>
      <c r="G152">
        <v>33</v>
      </c>
      <c r="H152">
        <v>0</v>
      </c>
      <c r="I152">
        <v>1</v>
      </c>
      <c r="K152" t="str">
        <f t="shared" si="8"/>
        <v>Insert into UFMT_BUILD_RULE (FORMAT_ID, FIELD_NO, PRIORITY, FIELD_ID, COND_ID, VALUE_ID, CONV_KEY, F_CHECK, F_WRITE) Values ('301', '39', '1', '46', '', '44', '33', '0', '1');</v>
      </c>
      <c r="L152" t="str">
        <f t="shared" si="9"/>
        <v>Update UFMT_BUILD_RULE SET FIELD_ID='46',COND_ID='',VALUE_ID='44',CONV_KEY='33',F_CHECK='0',F_WRITE='1' Where FORMAT_ID = '301' AND FIELD_NO = '39' AND PRIORITY = '1';</v>
      </c>
      <c r="M152" t="str">
        <f t="shared" si="10"/>
        <v>Delete from UFMT_BUILD_RULE Where FORMAT_ID = '301' AND FIELD_NO = '39' AND PRIORITY = '1';</v>
      </c>
      <c r="O152" t="s">
        <v>1326</v>
      </c>
      <c r="P152" t="str">
        <f>VLOOKUP(D152,UFMT_FIELD_FORMAT!A:H,8,FALSE)</f>
        <v>02 Fix Padded L0</v>
      </c>
      <c r="Q152" t="str">
        <f>IF(ISBLANK(E152),"",VLOOKUP(E152,UFMT_CONDITION!A:J,10,FALSE))</f>
        <v/>
      </c>
      <c r="R152" t="str">
        <f>VLOOKUP(F152,UFMT_VALUE!A:E,5,FALSE)</f>
        <v>Tag, SVT_SV_RESP</v>
      </c>
      <c r="S152" t="str">
        <f>IF(ISBLANK(G152),"",VLOOKUP(G152,UFMT_CONVERSION!A:C,3,FALSE))</f>
        <v>iBSM F39-&gt;SV RESP</v>
      </c>
      <c r="T152" t="str">
        <f t="shared" si="11"/>
        <v>Field '02 Fix Padded L0', Value 'Tag, SVT_SV_RESP', Conv 'iBSM F39-&gt;SV RESP'</v>
      </c>
    </row>
    <row r="153" spans="1:20" x14ac:dyDescent="0.35">
      <c r="A153">
        <v>301</v>
      </c>
      <c r="B153">
        <v>41</v>
      </c>
      <c r="C153">
        <v>1</v>
      </c>
      <c r="D153">
        <v>15</v>
      </c>
      <c r="F153">
        <v>25</v>
      </c>
      <c r="H153">
        <v>0</v>
      </c>
      <c r="I153">
        <v>0</v>
      </c>
      <c r="K153" t="str">
        <f t="shared" si="8"/>
        <v>Insert into UFMT_BUILD_RULE (FORMAT_ID, FIELD_NO, PRIORITY, FIELD_ID, COND_ID, VALUE_ID, CONV_KEY, F_CHECK, F_WRITE) Values ('301', '41', '1', '15', '', '25', '', '0', '0');</v>
      </c>
      <c r="L153" t="str">
        <f t="shared" si="9"/>
        <v>Update UFMT_BUILD_RULE SET FIELD_ID='15',COND_ID='',VALUE_ID='25',CONV_KEY='',F_CHECK='0',F_WRITE='0' Where FORMAT_ID = '301' AND FIELD_NO = '41' AND PRIORITY = '1';</v>
      </c>
      <c r="M153" t="str">
        <f t="shared" si="10"/>
        <v>Delete from UFMT_BUILD_RULE Where FORMAT_ID = '301' AND FIELD_NO = '41' AND PRIORITY = '1';</v>
      </c>
      <c r="O153" t="s">
        <v>1326</v>
      </c>
      <c r="P153" t="str">
        <f>VLOOKUP(D153,UFMT_FIELD_FORMAT!A:H,8,FALSE)</f>
        <v>008 Fix Padded R</v>
      </c>
      <c r="Q153" t="str">
        <f>IF(ISBLANK(E153),"",VLOOKUP(E153,UFMT_CONDITION!A:J,10,FALSE))</f>
        <v/>
      </c>
      <c r="R153" t="str">
        <f>VLOOKUP(F153,UFMT_VALUE!A:E,5,FALSE)</f>
        <v>Tag, SVT_TERMINAL</v>
      </c>
      <c r="S153" t="str">
        <f>IF(ISBLANK(G153),"",VLOOKUP(G153,UFMT_CONVERSION!A:C,3,FALSE))</f>
        <v/>
      </c>
      <c r="T153" t="str">
        <f t="shared" si="11"/>
        <v>Field '008 Fix Padded R', Value 'Tag, SVT_TERMINAL'</v>
      </c>
    </row>
    <row r="154" spans="1:20" x14ac:dyDescent="0.35">
      <c r="A154">
        <v>301</v>
      </c>
      <c r="B154">
        <v>42</v>
      </c>
      <c r="C154">
        <v>1</v>
      </c>
      <c r="D154">
        <v>16</v>
      </c>
      <c r="F154">
        <v>26</v>
      </c>
      <c r="H154">
        <v>0</v>
      </c>
      <c r="I154">
        <v>0</v>
      </c>
      <c r="K154" t="str">
        <f t="shared" si="8"/>
        <v>Insert into UFMT_BUILD_RULE (FORMAT_ID, FIELD_NO, PRIORITY, FIELD_ID, COND_ID, VALUE_ID, CONV_KEY, F_CHECK, F_WRITE) Values ('301', '42', '1', '16', '', '26', '', '0', '0');</v>
      </c>
      <c r="L154" t="str">
        <f t="shared" si="9"/>
        <v>Update UFMT_BUILD_RULE SET FIELD_ID='16',COND_ID='',VALUE_ID='26',CONV_KEY='',F_CHECK='0',F_WRITE='0' Where FORMAT_ID = '301' AND FIELD_NO = '42' AND PRIORITY = '1';</v>
      </c>
      <c r="M154" t="str">
        <f t="shared" si="10"/>
        <v>Delete from UFMT_BUILD_RULE Where FORMAT_ID = '301' AND FIELD_NO = '42' AND PRIORITY = '1';</v>
      </c>
      <c r="O154" t="s">
        <v>1326</v>
      </c>
      <c r="P154" t="str">
        <f>VLOOKUP(D154,UFMT_FIELD_FORMAT!A:H,8,FALSE)</f>
        <v>015 Fix Padded R</v>
      </c>
      <c r="Q154" t="str">
        <f>IF(ISBLANK(E154),"",VLOOKUP(E154,UFMT_CONDITION!A:J,10,FALSE))</f>
        <v/>
      </c>
      <c r="R154" t="str">
        <f>VLOOKUP(F154,UFMT_VALUE!A:E,5,FALSE)</f>
        <v>Tag, SVT_CC_ACCEPTOR</v>
      </c>
      <c r="S154" t="str">
        <f>IF(ISBLANK(G154),"",VLOOKUP(G154,UFMT_CONVERSION!A:C,3,FALSE))</f>
        <v/>
      </c>
      <c r="T154" t="str">
        <f t="shared" si="11"/>
        <v>Field '015 Fix Padded R', Value 'Tag, SVT_CC_ACCEPTOR'</v>
      </c>
    </row>
    <row r="155" spans="1:20" x14ac:dyDescent="0.35">
      <c r="A155">
        <v>301</v>
      </c>
      <c r="B155">
        <v>48</v>
      </c>
      <c r="C155">
        <v>1</v>
      </c>
      <c r="D155">
        <v>20</v>
      </c>
      <c r="F155">
        <v>50</v>
      </c>
      <c r="H155">
        <v>0</v>
      </c>
      <c r="I155">
        <v>1</v>
      </c>
      <c r="K155" t="str">
        <f t="shared" si="8"/>
        <v>Insert into UFMT_BUILD_RULE (FORMAT_ID, FIELD_NO, PRIORITY, FIELD_ID, COND_ID, VALUE_ID, CONV_KEY, F_CHECK, F_WRITE) Values ('301', '48', '1', '20', '', '50', '', '0', '1');</v>
      </c>
      <c r="L155" t="str">
        <f t="shared" si="9"/>
        <v>Update UFMT_BUILD_RULE SET FIELD_ID='20',COND_ID='',VALUE_ID='50',CONV_KEY='',F_CHECK='0',F_WRITE='1' Where FORMAT_ID = '301' AND FIELD_NO = '48' AND PRIORITY = '1';</v>
      </c>
      <c r="M155" t="str">
        <f t="shared" si="10"/>
        <v>Delete from UFMT_BUILD_RULE Where FORMAT_ID = '301' AND FIELD_NO = '48' AND PRIORITY = '1';</v>
      </c>
      <c r="O155" t="s">
        <v>1326</v>
      </c>
      <c r="P155" t="str">
        <f>VLOOKUP(D155,UFMT_FIELD_FORMAT!A:H,8,FALSE)</f>
        <v>999 Var LLLA</v>
      </c>
      <c r="Q155" t="str">
        <f>IF(ISBLANK(E155),"",VLOOKUP(E155,UFMT_CONDITION!A:J,10,FALSE))</f>
        <v/>
      </c>
      <c r="R155" t="str">
        <f>VLOOKUP(F155,UFMT_VALUE!A:E,5,FALSE)</f>
        <v>DE48 Additional data</v>
      </c>
      <c r="S155" t="str">
        <f>IF(ISBLANK(G155),"",VLOOKUP(G155,UFMT_CONVERSION!A:C,3,FALSE))</f>
        <v/>
      </c>
      <c r="T155" t="str">
        <f t="shared" si="11"/>
        <v>Field '999 Var LLLA', Value 'DE48 Additional data'</v>
      </c>
    </row>
    <row r="156" spans="1:20" x14ac:dyDescent="0.35">
      <c r="A156">
        <v>301</v>
      </c>
      <c r="B156">
        <v>49</v>
      </c>
      <c r="C156">
        <v>1</v>
      </c>
      <c r="D156">
        <v>14</v>
      </c>
      <c r="F156">
        <v>34</v>
      </c>
      <c r="H156">
        <v>0</v>
      </c>
      <c r="I156">
        <v>0</v>
      </c>
      <c r="K156" t="str">
        <f t="shared" si="8"/>
        <v>Insert into UFMT_BUILD_RULE (FORMAT_ID, FIELD_NO, PRIORITY, FIELD_ID, COND_ID, VALUE_ID, CONV_KEY, F_CHECK, F_WRITE) Values ('301', '49', '1', '14', '', '34', '', '0', '0');</v>
      </c>
      <c r="L156" t="str">
        <f t="shared" si="9"/>
        <v>Update UFMT_BUILD_RULE SET FIELD_ID='14',COND_ID='',VALUE_ID='34',CONV_KEY='',F_CHECK='0',F_WRITE='0' Where FORMAT_ID = '301' AND FIELD_NO = '49' AND PRIORITY = '1';</v>
      </c>
      <c r="M156" t="str">
        <f t="shared" si="10"/>
        <v>Delete from UFMT_BUILD_RULE Where FORMAT_ID = '301' AND FIELD_NO = '49' AND PRIORITY = '1';</v>
      </c>
      <c r="O156" t="s">
        <v>1326</v>
      </c>
      <c r="P156" t="str">
        <f>VLOOKUP(D156,UFMT_FIELD_FORMAT!A:H,8,FALSE)</f>
        <v>003 Fix Padded L</v>
      </c>
      <c r="Q156" t="str">
        <f>IF(ISBLANK(E156),"",VLOOKUP(E156,UFMT_CONDITION!A:J,10,FALSE))</f>
        <v/>
      </c>
      <c r="R156" t="str">
        <f>VLOOKUP(F156,UFMT_VALUE!A:E,5,FALSE)</f>
        <v>Tag, SVT_TXN_CURRENCY</v>
      </c>
      <c r="S156" t="str">
        <f>IF(ISBLANK(G156),"",VLOOKUP(G156,UFMT_CONVERSION!A:C,3,FALSE))</f>
        <v/>
      </c>
      <c r="T156" t="str">
        <f t="shared" si="11"/>
        <v>Field '003 Fix Padded L', Value 'Tag, SVT_TXN_CURRENCY'</v>
      </c>
    </row>
    <row r="157" spans="1:20" x14ac:dyDescent="0.35">
      <c r="A157">
        <v>301</v>
      </c>
      <c r="B157">
        <v>54</v>
      </c>
      <c r="C157">
        <v>1</v>
      </c>
      <c r="D157">
        <v>39</v>
      </c>
      <c r="F157">
        <v>286</v>
      </c>
      <c r="H157">
        <v>0</v>
      </c>
      <c r="I157">
        <v>1</v>
      </c>
      <c r="K157" t="str">
        <f t="shared" si="8"/>
        <v>Insert into UFMT_BUILD_RULE (FORMAT_ID, FIELD_NO, PRIORITY, FIELD_ID, COND_ID, VALUE_ID, CONV_KEY, F_CHECK, F_WRITE) Values ('301', '54', '1', '39', '', '286', '', '0', '1');</v>
      </c>
      <c r="L157" t="str">
        <f t="shared" si="9"/>
        <v>Update UFMT_BUILD_RULE SET FIELD_ID='39',COND_ID='',VALUE_ID='286',CONV_KEY='',F_CHECK='0',F_WRITE='1' Where FORMAT_ID = '301' AND FIELD_NO = '54' AND PRIORITY = '1';</v>
      </c>
      <c r="M157" t="str">
        <f t="shared" si="10"/>
        <v>Delete from UFMT_BUILD_RULE Where FORMAT_ID = '301' AND FIELD_NO = '54' AND PRIORITY = '1';</v>
      </c>
      <c r="O157" t="s">
        <v>1326</v>
      </c>
      <c r="P157" t="str">
        <f>VLOOKUP(D157,UFMT_FIELD_FORMAT!A:H,8,FALSE)</f>
        <v>120 Var LLLA</v>
      </c>
      <c r="Q157" t="str">
        <f>IF(ISBLANK(E157),"",VLOOKUP(E157,UFMT_CONDITION!A:J,10,FALSE))</f>
        <v/>
      </c>
      <c r="R157" t="str">
        <f>VLOOKUP(F157,UFMT_VALUE!A:E,5,FALSE)</f>
        <v>DE54, Saved locally</v>
      </c>
      <c r="S157" t="str">
        <f>IF(ISBLANK(G157),"",VLOOKUP(G157,UFMT_CONVERSION!A:C,3,FALSE))</f>
        <v/>
      </c>
      <c r="T157" t="str">
        <f t="shared" si="11"/>
        <v>Field '120 Var LLLA', Value 'DE54, Saved locally'</v>
      </c>
    </row>
    <row r="158" spans="1:20" x14ac:dyDescent="0.35">
      <c r="A158">
        <v>301</v>
      </c>
      <c r="B158">
        <v>63</v>
      </c>
      <c r="C158">
        <v>1</v>
      </c>
      <c r="D158">
        <v>35</v>
      </c>
      <c r="F158">
        <v>285</v>
      </c>
      <c r="H158">
        <v>0</v>
      </c>
      <c r="I158">
        <v>0</v>
      </c>
      <c r="K158" t="str">
        <f t="shared" si="8"/>
        <v>Insert into UFMT_BUILD_RULE (FORMAT_ID, FIELD_NO, PRIORITY, FIELD_ID, COND_ID, VALUE_ID, CONV_KEY, F_CHECK, F_WRITE) Values ('301', '63', '1', '35', '', '285', '', '0', '0');</v>
      </c>
      <c r="L158" t="str">
        <f t="shared" si="9"/>
        <v>Update UFMT_BUILD_RULE SET FIELD_ID='35',COND_ID='',VALUE_ID='285',CONV_KEY='',F_CHECK='0',F_WRITE='0' Where FORMAT_ID = '301' AND FIELD_NO = '63' AND PRIORITY = '1';</v>
      </c>
      <c r="M158" t="str">
        <f t="shared" si="10"/>
        <v>Delete from UFMT_BUILD_RULE Where FORMAT_ID = '301' AND FIELD_NO = '63' AND PRIORITY = '1';</v>
      </c>
      <c r="O158" t="s">
        <v>1326</v>
      </c>
      <c r="P158" t="str">
        <f>VLOOKUP(D158,UFMT_FIELD_FORMAT!A:H,8,FALSE)</f>
        <v>004 Var LLLA</v>
      </c>
      <c r="Q158" t="str">
        <f>IF(ISBLANK(E158),"",VLOOKUP(E158,UFMT_CONDITION!A:J,10,FALSE))</f>
        <v/>
      </c>
      <c r="R158" t="str">
        <f>VLOOKUP(F158,UFMT_VALUE!A:E,5,FALSE)</f>
        <v>Dummy local data</v>
      </c>
      <c r="S158" t="str">
        <f>IF(ISBLANK(G158),"",VLOOKUP(G158,UFMT_CONVERSION!A:C,3,FALSE))</f>
        <v/>
      </c>
      <c r="T158" t="str">
        <f t="shared" si="11"/>
        <v>Field '004 Var LLLA', Value 'Dummy local data'</v>
      </c>
    </row>
    <row r="159" spans="1:20" x14ac:dyDescent="0.35">
      <c r="A159">
        <v>301</v>
      </c>
      <c r="B159">
        <v>90</v>
      </c>
      <c r="C159">
        <v>1</v>
      </c>
      <c r="D159">
        <v>27</v>
      </c>
      <c r="F159">
        <v>217</v>
      </c>
      <c r="H159">
        <v>0</v>
      </c>
      <c r="I159">
        <v>0</v>
      </c>
      <c r="K159" t="str">
        <f t="shared" si="8"/>
        <v>Insert into UFMT_BUILD_RULE (FORMAT_ID, FIELD_NO, PRIORITY, FIELD_ID, COND_ID, VALUE_ID, CONV_KEY, F_CHECK, F_WRITE) Values ('301', '90', '1', '27', '', '217', '', '0', '0');</v>
      </c>
      <c r="L159" t="str">
        <f t="shared" si="9"/>
        <v>Update UFMT_BUILD_RULE SET FIELD_ID='27',COND_ID='',VALUE_ID='217',CONV_KEY='',F_CHECK='0',F_WRITE='0' Where FORMAT_ID = '301' AND FIELD_NO = '90' AND PRIORITY = '1';</v>
      </c>
      <c r="M159" t="str">
        <f t="shared" si="10"/>
        <v>Delete from UFMT_BUILD_RULE Where FORMAT_ID = '301' AND FIELD_NO = '90' AND PRIORITY = '1';</v>
      </c>
      <c r="O159" t="s">
        <v>1326</v>
      </c>
      <c r="P159" t="str">
        <f>VLOOKUP(D159,UFMT_FIELD_FORMAT!A:H,8,FALSE)</f>
        <v>042 Fix Padded R</v>
      </c>
      <c r="Q159" t="str">
        <f>IF(ISBLANK(E159),"",VLOOKUP(E159,UFMT_CONDITION!A:J,10,FALSE))</f>
        <v/>
      </c>
      <c r="R159" t="str">
        <f>VLOOKUP(F159,UFMT_VALUE!A:E,5,FALSE)</f>
        <v>Tag, SVT_ISO_ACQ_ODATA, char</v>
      </c>
      <c r="S159" t="str">
        <f>IF(ISBLANK(G159),"",VLOOKUP(G159,UFMT_CONVERSION!A:C,3,FALSE))</f>
        <v/>
      </c>
      <c r="T159" t="str">
        <f t="shared" si="11"/>
        <v>Field '042 Fix Padded R', Value 'Tag, SVT_ISO_ACQ_ODATA, char'</v>
      </c>
    </row>
    <row r="160" spans="1:20" x14ac:dyDescent="0.35">
      <c r="A160">
        <v>301</v>
      </c>
      <c r="B160">
        <v>102</v>
      </c>
      <c r="C160">
        <v>1</v>
      </c>
      <c r="D160">
        <v>22</v>
      </c>
      <c r="F160">
        <v>36</v>
      </c>
      <c r="H160">
        <v>0</v>
      </c>
      <c r="I160">
        <v>0</v>
      </c>
      <c r="K160" t="str">
        <f t="shared" si="8"/>
        <v>Insert into UFMT_BUILD_RULE (FORMAT_ID, FIELD_NO, PRIORITY, FIELD_ID, COND_ID, VALUE_ID, CONV_KEY, F_CHECK, F_WRITE) Values ('301', '102', '1', '22', '', '36', '', '0', '0');</v>
      </c>
      <c r="L160" t="str">
        <f t="shared" si="9"/>
        <v>Update UFMT_BUILD_RULE SET FIELD_ID='22',COND_ID='',VALUE_ID='36',CONV_KEY='',F_CHECK='0',F_WRITE='0' Where FORMAT_ID = '301' AND FIELD_NO = '102' AND PRIORITY = '1';</v>
      </c>
      <c r="M160" t="str">
        <f t="shared" si="10"/>
        <v>Delete from UFMT_BUILD_RULE Where FORMAT_ID = '301' AND FIELD_NO = '102' AND PRIORITY = '1';</v>
      </c>
      <c r="O160" t="s">
        <v>1326</v>
      </c>
      <c r="P160" t="str">
        <f>VLOOKUP(D160,UFMT_FIELD_FORMAT!A:H,8,FALSE)</f>
        <v>028 Var LLA</v>
      </c>
      <c r="Q160" t="str">
        <f>IF(ISBLANK(E160),"",VLOOKUP(E160,UFMT_CONDITION!A:J,10,FALSE))</f>
        <v/>
      </c>
      <c r="R160" t="str">
        <f>VLOOKUP(F160,UFMT_VALUE!A:E,5,FALSE)</f>
        <v>Tag, SVT_ACCT1_NO</v>
      </c>
      <c r="S160" t="str">
        <f>IF(ISBLANK(G160),"",VLOOKUP(G160,UFMT_CONVERSION!A:C,3,FALSE))</f>
        <v/>
      </c>
      <c r="T160" t="str">
        <f t="shared" si="11"/>
        <v>Field '028 Var LLA', Value 'Tag, SVT_ACCT1_NO'</v>
      </c>
    </row>
    <row r="161" spans="1:20" x14ac:dyDescent="0.35">
      <c r="A161">
        <v>301</v>
      </c>
      <c r="B161">
        <v>103</v>
      </c>
      <c r="C161">
        <v>1</v>
      </c>
      <c r="D161">
        <v>22</v>
      </c>
      <c r="F161">
        <v>37</v>
      </c>
      <c r="H161">
        <v>0</v>
      </c>
      <c r="I161">
        <v>0</v>
      </c>
      <c r="K161" t="str">
        <f t="shared" si="8"/>
        <v>Insert into UFMT_BUILD_RULE (FORMAT_ID, FIELD_NO, PRIORITY, FIELD_ID, COND_ID, VALUE_ID, CONV_KEY, F_CHECK, F_WRITE) Values ('301', '103', '1', '22', '', '37', '', '0', '0');</v>
      </c>
      <c r="L161" t="str">
        <f t="shared" si="9"/>
        <v>Update UFMT_BUILD_RULE SET FIELD_ID='22',COND_ID='',VALUE_ID='37',CONV_KEY='',F_CHECK='0',F_WRITE='0' Where FORMAT_ID = '301' AND FIELD_NO = '103' AND PRIORITY = '1';</v>
      </c>
      <c r="M161" t="str">
        <f t="shared" si="10"/>
        <v>Delete from UFMT_BUILD_RULE Where FORMAT_ID = '301' AND FIELD_NO = '103' AND PRIORITY = '1';</v>
      </c>
      <c r="O161" t="s">
        <v>1326</v>
      </c>
      <c r="P161" t="str">
        <f>VLOOKUP(D161,UFMT_FIELD_FORMAT!A:H,8,FALSE)</f>
        <v>028 Var LLA</v>
      </c>
      <c r="Q161" t="str">
        <f>IF(ISBLANK(E161),"",VLOOKUP(E161,UFMT_CONDITION!A:J,10,FALSE))</f>
        <v/>
      </c>
      <c r="R161" t="str">
        <f>VLOOKUP(F161,UFMT_VALUE!A:E,5,FALSE)</f>
        <v>Tag, SVT_ACCT2_NO</v>
      </c>
      <c r="S161" t="str">
        <f>IF(ISBLANK(G161),"",VLOOKUP(G161,UFMT_CONVERSION!A:C,3,FALSE))</f>
        <v/>
      </c>
      <c r="T161" t="str">
        <f t="shared" si="11"/>
        <v>Field '028 Var LLA', Value 'Tag, SVT_ACCT2_NO'</v>
      </c>
    </row>
    <row r="162" spans="1:20" x14ac:dyDescent="0.35">
      <c r="A162">
        <v>301</v>
      </c>
      <c r="B162">
        <v>125</v>
      </c>
      <c r="C162">
        <v>1</v>
      </c>
      <c r="D162">
        <v>37</v>
      </c>
      <c r="F162">
        <v>285</v>
      </c>
      <c r="H162">
        <v>0</v>
      </c>
      <c r="I162">
        <v>0</v>
      </c>
      <c r="K162" t="str">
        <f t="shared" si="8"/>
        <v>Insert into UFMT_BUILD_RULE (FORMAT_ID, FIELD_NO, PRIORITY, FIELD_ID, COND_ID, VALUE_ID, CONV_KEY, F_CHECK, F_WRITE) Values ('301', '125', '1', '37', '', '285', '', '0', '0');</v>
      </c>
      <c r="L162" t="str">
        <f t="shared" si="9"/>
        <v>Update UFMT_BUILD_RULE SET FIELD_ID='37',COND_ID='',VALUE_ID='285',CONV_KEY='',F_CHECK='0',F_WRITE='0' Where FORMAT_ID = '301' AND FIELD_NO = '125' AND PRIORITY = '1';</v>
      </c>
      <c r="M162" t="str">
        <f t="shared" si="10"/>
        <v>Delete from UFMT_BUILD_RULE Where FORMAT_ID = '301' AND FIELD_NO = '125' AND PRIORITY = '1';</v>
      </c>
      <c r="O162" t="s">
        <v>1326</v>
      </c>
      <c r="P162" t="str">
        <f>VLOOKUP(D162,UFMT_FIELD_FORMAT!A:H,8,FALSE)</f>
        <v>001 Var LLLA</v>
      </c>
      <c r="Q162" t="str">
        <f>IF(ISBLANK(E162),"",VLOOKUP(E162,UFMT_CONDITION!A:J,10,FALSE))</f>
        <v/>
      </c>
      <c r="R162" t="str">
        <f>VLOOKUP(F162,UFMT_VALUE!A:E,5,FALSE)</f>
        <v>Dummy local data</v>
      </c>
      <c r="S162" t="str">
        <f>IF(ISBLANK(G162),"",VLOOKUP(G162,UFMT_CONVERSION!A:C,3,FALSE))</f>
        <v/>
      </c>
      <c r="T162" t="str">
        <f t="shared" si="11"/>
        <v>Field '001 Var LLLA', Value 'Dummy local data'</v>
      </c>
    </row>
    <row r="163" spans="1:20" x14ac:dyDescent="0.35">
      <c r="A163">
        <v>301</v>
      </c>
      <c r="B163">
        <v>126</v>
      </c>
      <c r="C163">
        <v>1</v>
      </c>
      <c r="D163">
        <v>38</v>
      </c>
      <c r="F163">
        <v>285</v>
      </c>
      <c r="H163">
        <v>0</v>
      </c>
      <c r="I163">
        <v>0</v>
      </c>
      <c r="K163" t="str">
        <f t="shared" si="8"/>
        <v>Insert into UFMT_BUILD_RULE (FORMAT_ID, FIELD_NO, PRIORITY, FIELD_ID, COND_ID, VALUE_ID, CONV_KEY, F_CHECK, F_WRITE) Values ('301', '126', '1', '38', '', '285', '', '0', '0');</v>
      </c>
      <c r="L163" t="str">
        <f t="shared" si="9"/>
        <v>Update UFMT_BUILD_RULE SET FIELD_ID='38',COND_ID='',VALUE_ID='285',CONV_KEY='',F_CHECK='0',F_WRITE='0' Where FORMAT_ID = '301' AND FIELD_NO = '126' AND PRIORITY = '1';</v>
      </c>
      <c r="M163" t="str">
        <f t="shared" si="10"/>
        <v>Delete from UFMT_BUILD_RULE Where FORMAT_ID = '301' AND FIELD_NO = '126' AND PRIORITY = '1';</v>
      </c>
      <c r="O163" t="s">
        <v>1326</v>
      </c>
      <c r="P163" t="str">
        <f>VLOOKUP(D163,UFMT_FIELD_FORMAT!A:H,8,FALSE)</f>
        <v>006 Var LLLA</v>
      </c>
      <c r="Q163" t="str">
        <f>IF(ISBLANK(E163),"",VLOOKUP(E163,UFMT_CONDITION!A:J,10,FALSE))</f>
        <v/>
      </c>
      <c r="R163" t="str">
        <f>VLOOKUP(F163,UFMT_VALUE!A:E,5,FALSE)</f>
        <v>Dummy local data</v>
      </c>
      <c r="S163" t="str">
        <f>IF(ISBLANK(G163),"",VLOOKUP(G163,UFMT_CONVERSION!A:C,3,FALSE))</f>
        <v/>
      </c>
      <c r="T163" t="str">
        <f t="shared" si="11"/>
        <v>Field '006 Var LLLA', Value 'Dummy local data'</v>
      </c>
    </row>
    <row r="164" spans="1:20" x14ac:dyDescent="0.35">
      <c r="A164">
        <v>301</v>
      </c>
      <c r="B164">
        <v>127</v>
      </c>
      <c r="C164">
        <v>1</v>
      </c>
      <c r="D164">
        <v>38</v>
      </c>
      <c r="F164">
        <v>285</v>
      </c>
      <c r="H164">
        <v>0</v>
      </c>
      <c r="I164">
        <v>0</v>
      </c>
      <c r="K164" t="str">
        <f t="shared" si="8"/>
        <v>Insert into UFMT_BUILD_RULE (FORMAT_ID, FIELD_NO, PRIORITY, FIELD_ID, COND_ID, VALUE_ID, CONV_KEY, F_CHECK, F_WRITE) Values ('301', '127', '1', '38', '', '285', '', '0', '0');</v>
      </c>
      <c r="L164" t="str">
        <f t="shared" si="9"/>
        <v>Update UFMT_BUILD_RULE SET FIELD_ID='38',COND_ID='',VALUE_ID='285',CONV_KEY='',F_CHECK='0',F_WRITE='0' Where FORMAT_ID = '301' AND FIELD_NO = '127' AND PRIORITY = '1';</v>
      </c>
      <c r="M164" t="str">
        <f t="shared" si="10"/>
        <v>Delete from UFMT_BUILD_RULE Where FORMAT_ID = '301' AND FIELD_NO = '127' AND PRIORITY = '1';</v>
      </c>
      <c r="O164" t="s">
        <v>1326</v>
      </c>
      <c r="P164" t="str">
        <f>VLOOKUP(D164,UFMT_FIELD_FORMAT!A:H,8,FALSE)</f>
        <v>006 Var LLLA</v>
      </c>
      <c r="Q164" t="str">
        <f>IF(ISBLANK(E164),"",VLOOKUP(E164,UFMT_CONDITION!A:J,10,FALSE))</f>
        <v/>
      </c>
      <c r="R164" t="str">
        <f>VLOOKUP(F164,UFMT_VALUE!A:E,5,FALSE)</f>
        <v>Dummy local data</v>
      </c>
      <c r="S164" t="str">
        <f>IF(ISBLANK(G164),"",VLOOKUP(G164,UFMT_CONVERSION!A:C,3,FALSE))</f>
        <v/>
      </c>
      <c r="T164" t="str">
        <f t="shared" si="11"/>
        <v>Field '006 Var LLLA', Value 'Dummy local data'</v>
      </c>
    </row>
    <row r="165" spans="1:20" x14ac:dyDescent="0.35">
      <c r="A165" s="2">
        <v>400</v>
      </c>
      <c r="B165" s="2">
        <v>1</v>
      </c>
      <c r="C165" s="2">
        <v>1</v>
      </c>
      <c r="D165" s="2">
        <v>41</v>
      </c>
      <c r="F165" s="2">
        <v>349</v>
      </c>
      <c r="H165" s="2">
        <v>0</v>
      </c>
      <c r="I165" s="2">
        <v>1</v>
      </c>
      <c r="K165" t="str">
        <f t="shared" si="8"/>
        <v>Insert into UFMT_BUILD_RULE (FORMAT_ID, FIELD_NO, PRIORITY, FIELD_ID, COND_ID, VALUE_ID, CONV_KEY, F_CHECK, F_WRITE) Values ('400', '1', '1', '41', '', '349', '', '0', '1');</v>
      </c>
      <c r="L165" t="str">
        <f t="shared" si="9"/>
        <v>Update UFMT_BUILD_RULE SET FIELD_ID='41',COND_ID='',VALUE_ID='349',CONV_KEY='',F_CHECK='0',F_WRITE='1' Where FORMAT_ID = '400' AND FIELD_NO = '1' AND PRIORITY = '1';</v>
      </c>
      <c r="M165" t="str">
        <f t="shared" si="10"/>
        <v>Delete from UFMT_BUILD_RULE Where FORMAT_ID = '400' AND FIELD_NO = '1' AND PRIORITY = '1';</v>
      </c>
      <c r="O165" t="s">
        <v>1326</v>
      </c>
      <c r="P165" t="str">
        <f>VLOOKUP(D165,UFMT_FIELD_FORMAT!A:H,8,FALSE)</f>
        <v>005 Fix Padded L0</v>
      </c>
      <c r="Q165" t="str">
        <f>IF(ISBLANK(E165),"",VLOOKUP(E165,UFMT_CONDITION!A:J,10,FALSE))</f>
        <v/>
      </c>
      <c r="R165" t="str">
        <f>VLOOKUP(F165,UFMT_VALUE!A:E,5,FALSE)</f>
        <v>Local, CMS-TRX MsgType</v>
      </c>
      <c r="S165" t="str">
        <f>IF(ISBLANK(G165),"",VLOOKUP(G165,UFMT_CONVERSION!A:C,3,FALSE))</f>
        <v/>
      </c>
      <c r="T165" t="str">
        <f t="shared" si="11"/>
        <v>Field '005 Fix Padded L0', Value 'Local, CMS-TRX MsgType'</v>
      </c>
    </row>
    <row r="166" spans="1:20" x14ac:dyDescent="0.35">
      <c r="A166" s="2">
        <v>400</v>
      </c>
      <c r="B166" s="2">
        <v>2</v>
      </c>
      <c r="C166" s="2">
        <v>1</v>
      </c>
      <c r="D166" s="2">
        <v>4</v>
      </c>
      <c r="F166" s="2">
        <v>350</v>
      </c>
      <c r="H166" s="2">
        <v>0</v>
      </c>
      <c r="I166" s="2">
        <v>1</v>
      </c>
      <c r="K166" t="str">
        <f t="shared" si="8"/>
        <v>Insert into UFMT_BUILD_RULE (FORMAT_ID, FIELD_NO, PRIORITY, FIELD_ID, COND_ID, VALUE_ID, CONV_KEY, F_CHECK, F_WRITE) Values ('400', '2', '1', '4', '', '350', '', '0', '1');</v>
      </c>
      <c r="L166" t="str">
        <f t="shared" si="9"/>
        <v>Update UFMT_BUILD_RULE SET FIELD_ID='4',COND_ID='',VALUE_ID='350',CONV_KEY='',F_CHECK='0',F_WRITE='1' Where FORMAT_ID = '400' AND FIELD_NO = '2' AND PRIORITY = '1';</v>
      </c>
      <c r="M166" t="str">
        <f t="shared" si="10"/>
        <v>Delete from UFMT_BUILD_RULE Where FORMAT_ID = '400' AND FIELD_NO = '2' AND PRIORITY = '1';</v>
      </c>
      <c r="O166" t="s">
        <v>1326</v>
      </c>
      <c r="P166" t="str">
        <f>VLOOKUP(D166,UFMT_FIELD_FORMAT!A:H,8,FALSE)</f>
        <v>008 Fix Padded L0</v>
      </c>
      <c r="Q166" t="str">
        <f>IF(ISBLANK(E166),"",VLOOKUP(E166,UFMT_CONDITION!A:J,10,FALSE))</f>
        <v/>
      </c>
      <c r="R166" t="str">
        <f>VLOOKUP(F166,UFMT_VALUE!A:E,5,FALSE)</f>
        <v>Local, CMS-TRX MsgKey</v>
      </c>
      <c r="S166" t="str">
        <f>IF(ISBLANK(G166),"",VLOOKUP(G166,UFMT_CONVERSION!A:C,3,FALSE))</f>
        <v/>
      </c>
      <c r="T166" t="str">
        <f t="shared" si="11"/>
        <v>Field '008 Fix Padded L0', Value 'Local, CMS-TRX MsgKey'</v>
      </c>
    </row>
    <row r="167" spans="1:20" x14ac:dyDescent="0.35">
      <c r="A167" s="2">
        <v>402</v>
      </c>
      <c r="B167" s="2">
        <v>1</v>
      </c>
      <c r="C167" s="2">
        <v>1</v>
      </c>
      <c r="D167" s="2">
        <v>8</v>
      </c>
      <c r="F167" s="2">
        <v>349</v>
      </c>
      <c r="G167">
        <v>163</v>
      </c>
      <c r="H167" s="2">
        <v>0</v>
      </c>
      <c r="I167" s="2">
        <v>1</v>
      </c>
      <c r="K167" t="str">
        <f t="shared" si="8"/>
        <v>Insert into UFMT_BUILD_RULE (FORMAT_ID, FIELD_NO, PRIORITY, FIELD_ID, COND_ID, VALUE_ID, CONV_KEY, F_CHECK, F_WRITE) Values ('402', '1', '1', '8', '', '349', '163', '0', '1');</v>
      </c>
      <c r="L167" t="str">
        <f t="shared" si="9"/>
        <v>Update UFMT_BUILD_RULE SET FIELD_ID='8',COND_ID='',VALUE_ID='349',CONV_KEY='163',F_CHECK='0',F_WRITE='1' Where FORMAT_ID = '402' AND FIELD_NO = '1' AND PRIORITY = '1';</v>
      </c>
      <c r="M167" t="str">
        <f t="shared" si="10"/>
        <v>Delete from UFMT_BUILD_RULE Where FORMAT_ID = '402' AND FIELD_NO = '1' AND PRIORITY = '1';</v>
      </c>
      <c r="O167" t="s">
        <v>1326</v>
      </c>
      <c r="P167" t="str">
        <f>VLOOKUP(D167,UFMT_FIELD_FORMAT!A:H,8,FALSE)</f>
        <v>004 Fix Padded L0</v>
      </c>
      <c r="Q167" t="str">
        <f>IF(ISBLANK(E167),"",VLOOKUP(E167,UFMT_CONDITION!A:J,10,FALSE))</f>
        <v/>
      </c>
      <c r="R167" t="str">
        <f>VLOOKUP(F167,UFMT_VALUE!A:E,5,FALSE)</f>
        <v>Local, CMS-TRX MsgType</v>
      </c>
      <c r="S167" t="str">
        <f>IF(ISBLANK(G167),"",VLOOKUP(G167,UFMT_CONVERSION!A:C,3,FALSE))</f>
        <v>Set CMS-TRX resp msgtype</v>
      </c>
      <c r="T167" t="str">
        <f t="shared" si="11"/>
        <v>Field '004 Fix Padded L0', Value 'Local, CMS-TRX MsgType', Conv 'Set CMS-TRX resp msgtype'</v>
      </c>
    </row>
    <row r="168" spans="1:20" x14ac:dyDescent="0.35">
      <c r="A168" s="2">
        <v>402</v>
      </c>
      <c r="B168" s="2">
        <v>2</v>
      </c>
      <c r="C168" s="2">
        <v>1</v>
      </c>
      <c r="D168" s="2">
        <v>32</v>
      </c>
      <c r="F168" s="2">
        <v>2</v>
      </c>
      <c r="H168" s="2">
        <v>0</v>
      </c>
      <c r="I168" s="2">
        <v>1</v>
      </c>
      <c r="K168" t="str">
        <f t="shared" si="8"/>
        <v>Insert into UFMT_BUILD_RULE (FORMAT_ID, FIELD_NO, PRIORITY, FIELD_ID, COND_ID, VALUE_ID, CONV_KEY, F_CHECK, F_WRITE) Values ('402', '2', '1', '32', '', '2', '', '0', '1');</v>
      </c>
      <c r="L168" t="str">
        <f t="shared" si="9"/>
        <v>Update UFMT_BUILD_RULE SET FIELD_ID='32',COND_ID='',VALUE_ID='2',CONV_KEY='',F_CHECK='0',F_WRITE='1' Where FORMAT_ID = '402' AND FIELD_NO = '2' AND PRIORITY = '1';</v>
      </c>
      <c r="M168" t="str">
        <f t="shared" si="10"/>
        <v>Delete from UFMT_BUILD_RULE Where FORMAT_ID = '402' AND FIELD_NO = '2' AND PRIORITY = '1';</v>
      </c>
      <c r="O168" t="s">
        <v>1326</v>
      </c>
      <c r="P168" t="str">
        <f>VLOOKUP(D168,UFMT_FIELD_FORMAT!A:H,8,FALSE)</f>
        <v>016 Fix Padded L</v>
      </c>
      <c r="Q168" t="str">
        <f>IF(ISBLANK(E168),"",VLOOKUP(E168,UFMT_CONDITION!A:J,10,FALSE))</f>
        <v/>
      </c>
      <c r="R168" t="str">
        <f>VLOOKUP(F168,UFMT_VALUE!A:E,5,FALSE)</f>
        <v>Tag, SVT_CARD_NUM</v>
      </c>
      <c r="S168" t="str">
        <f>IF(ISBLANK(G168),"",VLOOKUP(G168,UFMT_CONVERSION!A:C,3,FALSE))</f>
        <v/>
      </c>
      <c r="T168" t="str">
        <f t="shared" si="11"/>
        <v>Field '016 Fix Padded L', Value 'Tag, SVT_CARD_NUM'</v>
      </c>
    </row>
    <row r="169" spans="1:20" x14ac:dyDescent="0.35">
      <c r="A169" s="2">
        <v>402</v>
      </c>
      <c r="B169" s="2">
        <v>3</v>
      </c>
      <c r="C169" s="2">
        <v>1</v>
      </c>
      <c r="D169" s="2">
        <v>2</v>
      </c>
      <c r="F169" s="2">
        <v>363</v>
      </c>
      <c r="G169" s="2">
        <v>155</v>
      </c>
      <c r="H169" s="2">
        <v>0</v>
      </c>
      <c r="I169" s="2">
        <v>1</v>
      </c>
      <c r="K169" t="str">
        <f t="shared" si="8"/>
        <v>Insert into UFMT_BUILD_RULE (FORMAT_ID, FIELD_NO, PRIORITY, FIELD_ID, COND_ID, VALUE_ID, CONV_KEY, F_CHECK, F_WRITE) Values ('402', '3', '1', '2', '', '363', '155', '0', '1');</v>
      </c>
      <c r="L169" t="str">
        <f t="shared" si="9"/>
        <v>Update UFMT_BUILD_RULE SET FIELD_ID='2',COND_ID='',VALUE_ID='363',CONV_KEY='155',F_CHECK='0',F_WRITE='1' Where FORMAT_ID = '402' AND FIELD_NO = '3' AND PRIORITY = '1';</v>
      </c>
      <c r="M169" t="str">
        <f t="shared" si="10"/>
        <v>Delete from UFMT_BUILD_RULE Where FORMAT_ID = '402' AND FIELD_NO = '3' AND PRIORITY = '1';</v>
      </c>
      <c r="O169" t="s">
        <v>1326</v>
      </c>
      <c r="P169" t="str">
        <f>VLOOKUP(D169,UFMT_FIELD_FORMAT!A:H,8,FALSE)</f>
        <v>006 Fix Padded L0</v>
      </c>
      <c r="Q169" t="str">
        <f>IF(ISBLANK(E169),"",VLOOKUP(E169,UFMT_CONDITION!A:J,10,FALSE))</f>
        <v/>
      </c>
      <c r="R169" t="str">
        <f>VLOOKUP(F169,UFMT_VALUE!A:E,5,FALSE)</f>
        <v>Tag, SVT_TXN_TYPE</v>
      </c>
      <c r="S169" t="str">
        <f>IF(ISBLANK(G169),"",VLOOKUP(G169,UFMT_CONVERSION!A:C,3,FALSE))</f>
        <v>CMS-TRX ProcCode-&gt;TT (1st 2 digits)</v>
      </c>
      <c r="T169" t="str">
        <f t="shared" si="11"/>
        <v>Field '006 Fix Padded L0', Value 'Tag, SVT_TXN_TYPE', Conv 'CMS-TRX ProcCode-&gt;TT (1st 2 digits)'</v>
      </c>
    </row>
    <row r="170" spans="1:20" x14ac:dyDescent="0.35">
      <c r="A170" s="2">
        <v>402</v>
      </c>
      <c r="B170" s="2">
        <v>4</v>
      </c>
      <c r="C170" s="2">
        <v>1</v>
      </c>
      <c r="D170" s="2">
        <v>3</v>
      </c>
      <c r="F170" s="2">
        <v>7</v>
      </c>
      <c r="H170" s="2">
        <v>0</v>
      </c>
      <c r="I170" s="2">
        <v>1</v>
      </c>
      <c r="K170" t="str">
        <f t="shared" si="8"/>
        <v>Insert into UFMT_BUILD_RULE (FORMAT_ID, FIELD_NO, PRIORITY, FIELD_ID, COND_ID, VALUE_ID, CONV_KEY, F_CHECK, F_WRITE) Values ('402', '4', '1', '3', '', '7', '', '0', '1');</v>
      </c>
      <c r="L170" t="str">
        <f t="shared" si="9"/>
        <v>Update UFMT_BUILD_RULE SET FIELD_ID='3',COND_ID='',VALUE_ID='7',CONV_KEY='',F_CHECK='0',F_WRITE='1' Where FORMAT_ID = '402' AND FIELD_NO = '4' AND PRIORITY = '1';</v>
      </c>
      <c r="M170" t="str">
        <f t="shared" si="10"/>
        <v>Delete from UFMT_BUILD_RULE Where FORMAT_ID = '402' AND FIELD_NO = '4' AND PRIORITY = '1';</v>
      </c>
      <c r="O170" t="s">
        <v>1326</v>
      </c>
      <c r="P170" t="str">
        <f>VLOOKUP(D170,UFMT_FIELD_FORMAT!A:H,8,FALSE)</f>
        <v>012 Fix Padded L0</v>
      </c>
      <c r="Q170" t="str">
        <f>IF(ISBLANK(E170),"",VLOOKUP(E170,UFMT_CONDITION!A:J,10,FALSE))</f>
        <v/>
      </c>
      <c r="R170" t="str">
        <f>VLOOKUP(F170,UFMT_VALUE!A:E,5,FALSE)</f>
        <v>Tag, SVT_TXN_AMOUNT</v>
      </c>
      <c r="S170" t="str">
        <f>IF(ISBLANK(G170),"",VLOOKUP(G170,UFMT_CONVERSION!A:C,3,FALSE))</f>
        <v/>
      </c>
      <c r="T170" t="str">
        <f t="shared" si="11"/>
        <v>Field '012 Fix Padded L0', Value 'Tag, SVT_TXN_AMOUNT'</v>
      </c>
    </row>
    <row r="171" spans="1:20" x14ac:dyDescent="0.35">
      <c r="A171" s="2">
        <v>402</v>
      </c>
      <c r="B171" s="2">
        <v>5</v>
      </c>
      <c r="C171" s="2">
        <v>1</v>
      </c>
      <c r="D171" s="2">
        <v>4</v>
      </c>
      <c r="F171" s="2">
        <v>13</v>
      </c>
      <c r="H171" s="2">
        <v>0</v>
      </c>
      <c r="I171" s="2">
        <v>1</v>
      </c>
      <c r="K171" t="str">
        <f t="shared" si="8"/>
        <v>Insert into UFMT_BUILD_RULE (FORMAT_ID, FIELD_NO, PRIORITY, FIELD_ID, COND_ID, VALUE_ID, CONV_KEY, F_CHECK, F_WRITE) Values ('402', '5', '1', '4', '', '13', '', '0', '1');</v>
      </c>
      <c r="L171" t="str">
        <f t="shared" si="9"/>
        <v>Update UFMT_BUILD_RULE SET FIELD_ID='4',COND_ID='',VALUE_ID='13',CONV_KEY='',F_CHECK='0',F_WRITE='1' Where FORMAT_ID = '402' AND FIELD_NO = '5' AND PRIORITY = '1';</v>
      </c>
      <c r="M171" t="str">
        <f t="shared" si="10"/>
        <v>Delete from UFMT_BUILD_RULE Where FORMAT_ID = '402' AND FIELD_NO = '5' AND PRIORITY = '1';</v>
      </c>
      <c r="O171" t="s">
        <v>1326</v>
      </c>
      <c r="P171" t="str">
        <f>VLOOKUP(D171,UFMT_FIELD_FORMAT!A:H,8,FALSE)</f>
        <v>008 Fix Padded L0</v>
      </c>
      <c r="Q171" t="str">
        <f>IF(ISBLANK(E171),"",VLOOKUP(E171,UFMT_CONDITION!A:J,10,FALSE))</f>
        <v/>
      </c>
      <c r="R171" t="str">
        <f>VLOOKUP(F171,UFMT_VALUE!A:E,5,FALSE)</f>
        <v>Tag, SVT_ACQ_SW_DATE</v>
      </c>
      <c r="S171" t="str">
        <f>IF(ISBLANK(G171),"",VLOOKUP(G171,UFMT_CONVERSION!A:C,3,FALSE))</f>
        <v/>
      </c>
      <c r="T171" t="str">
        <f t="shared" si="11"/>
        <v>Field '008 Fix Padded L0', Value 'Tag, SVT_ACQ_SW_DATE'</v>
      </c>
    </row>
    <row r="172" spans="1:20" x14ac:dyDescent="0.35">
      <c r="A172" s="2">
        <v>402</v>
      </c>
      <c r="B172" s="2">
        <v>6</v>
      </c>
      <c r="C172" s="2">
        <v>1</v>
      </c>
      <c r="D172" s="2">
        <v>5</v>
      </c>
      <c r="F172" s="2">
        <v>14</v>
      </c>
      <c r="H172" s="2">
        <v>0</v>
      </c>
      <c r="I172" s="2">
        <v>1</v>
      </c>
      <c r="K172" t="str">
        <f t="shared" si="8"/>
        <v>Insert into UFMT_BUILD_RULE (FORMAT_ID, FIELD_NO, PRIORITY, FIELD_ID, COND_ID, VALUE_ID, CONV_KEY, F_CHECK, F_WRITE) Values ('402', '6', '1', '5', '', '14', '', '0', '1');</v>
      </c>
      <c r="L172" t="str">
        <f t="shared" si="9"/>
        <v>Update UFMT_BUILD_RULE SET FIELD_ID='5',COND_ID='',VALUE_ID='14',CONV_KEY='',F_CHECK='0',F_WRITE='1' Where FORMAT_ID = '402' AND FIELD_NO = '6' AND PRIORITY = '1';</v>
      </c>
      <c r="M172" t="str">
        <f t="shared" si="10"/>
        <v>Delete from UFMT_BUILD_RULE Where FORMAT_ID = '402' AND FIELD_NO = '6' AND PRIORITY = '1';</v>
      </c>
      <c r="O172" t="s">
        <v>1326</v>
      </c>
      <c r="P172" t="str">
        <f>VLOOKUP(D172,UFMT_FIELD_FORMAT!A:H,8,FALSE)</f>
        <v>006 Fix Padded L0</v>
      </c>
      <c r="Q172" t="str">
        <f>IF(ISBLANK(E172),"",VLOOKUP(E172,UFMT_CONDITION!A:J,10,FALSE))</f>
        <v/>
      </c>
      <c r="R172" t="str">
        <f>VLOOKUP(F172,UFMT_VALUE!A:E,5,FALSE)</f>
        <v>Tag, SVT_ACQ_SW_TIME</v>
      </c>
      <c r="S172" t="str">
        <f>IF(ISBLANK(G172),"",VLOOKUP(G172,UFMT_CONVERSION!A:C,3,FALSE))</f>
        <v/>
      </c>
      <c r="T172" t="str">
        <f t="shared" si="11"/>
        <v>Field '006 Fix Padded L0', Value 'Tag, SVT_ACQ_SW_TIME'</v>
      </c>
    </row>
    <row r="173" spans="1:20" x14ac:dyDescent="0.35">
      <c r="A173" s="2">
        <v>402</v>
      </c>
      <c r="B173" s="2">
        <v>7</v>
      </c>
      <c r="C173" s="2">
        <v>1</v>
      </c>
      <c r="D173" s="2">
        <v>8</v>
      </c>
      <c r="F173" s="2">
        <v>351</v>
      </c>
      <c r="H173" s="2">
        <v>0</v>
      </c>
      <c r="I173" s="2">
        <v>1</v>
      </c>
      <c r="K173" t="str">
        <f t="shared" si="8"/>
        <v>Insert into UFMT_BUILD_RULE (FORMAT_ID, FIELD_NO, PRIORITY, FIELD_ID, COND_ID, VALUE_ID, CONV_KEY, F_CHECK, F_WRITE) Values ('402', '7', '1', '8', '', '351', '', '0', '1');</v>
      </c>
      <c r="L173" t="str">
        <f t="shared" si="9"/>
        <v>Update UFMT_BUILD_RULE SET FIELD_ID='8',COND_ID='',VALUE_ID='351',CONV_KEY='',F_CHECK='0',F_WRITE='1' Where FORMAT_ID = '402' AND FIELD_NO = '7' AND PRIORITY = '1';</v>
      </c>
      <c r="M173" t="str">
        <f t="shared" si="10"/>
        <v>Delete from UFMT_BUILD_RULE Where FORMAT_ID = '402' AND FIELD_NO = '7' AND PRIORITY = '1';</v>
      </c>
      <c r="O173" t="s">
        <v>1326</v>
      </c>
      <c r="P173" t="str">
        <f>VLOOKUP(D173,UFMT_FIELD_FORMAT!A:H,8,FALSE)</f>
        <v>004 Fix Padded L0</v>
      </c>
      <c r="Q173" t="str">
        <f>IF(ISBLANK(E173),"",VLOOKUP(E173,UFMT_CONDITION!A:J,10,FALSE))</f>
        <v/>
      </c>
      <c r="R173" t="str">
        <f>VLOOKUP(F173,UFMT_VALUE!A:E,5,FALSE)</f>
        <v>Local, CMS-TRX Channel</v>
      </c>
      <c r="S173" t="str">
        <f>IF(ISBLANK(G173),"",VLOOKUP(G173,UFMT_CONVERSION!A:C,3,FALSE))</f>
        <v/>
      </c>
      <c r="T173" t="str">
        <f t="shared" si="11"/>
        <v>Field '004 Fix Padded L0', Value 'Local, CMS-TRX Channel'</v>
      </c>
    </row>
    <row r="174" spans="1:20" x14ac:dyDescent="0.35">
      <c r="A174" s="2">
        <v>402</v>
      </c>
      <c r="B174" s="2">
        <v>7</v>
      </c>
      <c r="C174" s="2">
        <v>2</v>
      </c>
      <c r="D174" s="2">
        <v>8</v>
      </c>
      <c r="F174" s="2">
        <v>25</v>
      </c>
      <c r="G174">
        <v>158</v>
      </c>
      <c r="H174" s="2">
        <v>0</v>
      </c>
      <c r="I174" s="2">
        <v>1</v>
      </c>
      <c r="K174" t="str">
        <f t="shared" si="8"/>
        <v>Insert into UFMT_BUILD_RULE (FORMAT_ID, FIELD_NO, PRIORITY, FIELD_ID, COND_ID, VALUE_ID, CONV_KEY, F_CHECK, F_WRITE) Values ('402', '7', '2', '8', '', '25', '158', '0', '1');</v>
      </c>
      <c r="L174" t="str">
        <f t="shared" si="9"/>
        <v>Update UFMT_BUILD_RULE SET FIELD_ID='8',COND_ID='',VALUE_ID='25',CONV_KEY='158',F_CHECK='0',F_WRITE='1' Where FORMAT_ID = '402' AND FIELD_NO = '7' AND PRIORITY = '2';</v>
      </c>
      <c r="M174" t="str">
        <f t="shared" si="10"/>
        <v>Delete from UFMT_BUILD_RULE Where FORMAT_ID = '402' AND FIELD_NO = '7' AND PRIORITY = '2';</v>
      </c>
      <c r="O174" t="s">
        <v>1326</v>
      </c>
      <c r="P174" t="str">
        <f>VLOOKUP(D174,UFMT_FIELD_FORMAT!A:H,8,FALSE)</f>
        <v>004 Fix Padded L0</v>
      </c>
      <c r="Q174" t="str">
        <f>IF(ISBLANK(E174),"",VLOOKUP(E174,UFMT_CONDITION!A:J,10,FALSE))</f>
        <v/>
      </c>
      <c r="R174" t="str">
        <f>VLOOKUP(F174,UFMT_VALUE!A:E,5,FALSE)</f>
        <v>Tag, SVT_TERMINAL</v>
      </c>
      <c r="S174" t="str">
        <f>IF(ISBLANK(G174),"",VLOOKUP(G174,UFMT_CONVERSION!A:C,3,FALSE))</f>
        <v>CMS-TRX default TID</v>
      </c>
      <c r="T174" t="str">
        <f t="shared" si="11"/>
        <v>Field '004 Fix Padded L0', Value 'Tag, SVT_TERMINAL', Conv 'CMS-TRX default TID'</v>
      </c>
    </row>
    <row r="175" spans="1:20" x14ac:dyDescent="0.35">
      <c r="A175" s="2">
        <v>402</v>
      </c>
      <c r="B175" s="2">
        <v>7</v>
      </c>
      <c r="C175" s="2">
        <v>3</v>
      </c>
      <c r="D175" s="2">
        <v>8</v>
      </c>
      <c r="F175" s="2">
        <v>360</v>
      </c>
      <c r="G175">
        <v>159</v>
      </c>
      <c r="H175" s="2">
        <v>0</v>
      </c>
      <c r="I175" s="2">
        <v>1</v>
      </c>
      <c r="K175" t="str">
        <f t="shared" si="8"/>
        <v>Insert into UFMT_BUILD_RULE (FORMAT_ID, FIELD_NO, PRIORITY, FIELD_ID, COND_ID, VALUE_ID, CONV_KEY, F_CHECK, F_WRITE) Values ('402', '7', '3', '8', '', '360', '159', '0', '1');</v>
      </c>
      <c r="L175" t="str">
        <f t="shared" si="9"/>
        <v>Update UFMT_BUILD_RULE SET FIELD_ID='8',COND_ID='',VALUE_ID='360',CONV_KEY='159',F_CHECK='0',F_WRITE='1' Where FORMAT_ID = '402' AND FIELD_NO = '7' AND PRIORITY = '3';</v>
      </c>
      <c r="M175" t="str">
        <f t="shared" si="10"/>
        <v>Delete from UFMT_BUILD_RULE Where FORMAT_ID = '402' AND FIELD_NO = '7' AND PRIORITY = '3';</v>
      </c>
      <c r="O175" t="s">
        <v>1326</v>
      </c>
      <c r="P175" t="str">
        <f>VLOOKUP(D175,UFMT_FIELD_FORMAT!A:H,8,FALSE)</f>
        <v>004 Fix Padded L0</v>
      </c>
      <c r="Q175" t="str">
        <f>IF(ISBLANK(E175),"",VLOOKUP(E175,UFMT_CONDITION!A:J,10,FALSE))</f>
        <v/>
      </c>
      <c r="R175" t="str">
        <f>VLOOKUP(F175,UFMT_VALUE!A:E,5,FALSE)</f>
        <v>Tag, SVT_MERCH_ID</v>
      </c>
      <c r="S175" t="str">
        <f>IF(ISBLANK(G175),"",VLOOKUP(G175,UFMT_CONVERSION!A:C,3,FALSE))</f>
        <v>CMS-TRX default MID</v>
      </c>
      <c r="T175" t="str">
        <f t="shared" si="11"/>
        <v>Field '004 Fix Padded L0', Value 'Tag, SVT_MERCH_ID', Conv 'CMS-TRX default MID'</v>
      </c>
    </row>
    <row r="176" spans="1:20" x14ac:dyDescent="0.35">
      <c r="A176" s="2">
        <v>402</v>
      </c>
      <c r="B176" s="2">
        <v>8</v>
      </c>
      <c r="C176" s="2">
        <v>1</v>
      </c>
      <c r="D176" s="2">
        <v>9</v>
      </c>
      <c r="F176" s="2">
        <v>34</v>
      </c>
      <c r="H176" s="2">
        <v>0</v>
      </c>
      <c r="I176" s="2">
        <v>1</v>
      </c>
      <c r="K176" t="str">
        <f t="shared" si="8"/>
        <v>Insert into UFMT_BUILD_RULE (FORMAT_ID, FIELD_NO, PRIORITY, FIELD_ID, COND_ID, VALUE_ID, CONV_KEY, F_CHECK, F_WRITE) Values ('402', '8', '1', '9', '', '34', '', '0', '1');</v>
      </c>
      <c r="L176" t="str">
        <f t="shared" si="9"/>
        <v>Update UFMT_BUILD_RULE SET FIELD_ID='9',COND_ID='',VALUE_ID='34',CONV_KEY='',F_CHECK='0',F_WRITE='1' Where FORMAT_ID = '402' AND FIELD_NO = '8' AND PRIORITY = '1';</v>
      </c>
      <c r="M176" t="str">
        <f t="shared" si="10"/>
        <v>Delete from UFMT_BUILD_RULE Where FORMAT_ID = '402' AND FIELD_NO = '8' AND PRIORITY = '1';</v>
      </c>
      <c r="O176" t="s">
        <v>1326</v>
      </c>
      <c r="P176" t="str">
        <f>VLOOKUP(D176,UFMT_FIELD_FORMAT!A:H,8,FALSE)</f>
        <v>003 Fix Padded L0</v>
      </c>
      <c r="Q176" t="str">
        <f>IF(ISBLANK(E176),"",VLOOKUP(E176,UFMT_CONDITION!A:J,10,FALSE))</f>
        <v/>
      </c>
      <c r="R176" t="str">
        <f>VLOOKUP(F176,UFMT_VALUE!A:E,5,FALSE)</f>
        <v>Tag, SVT_TXN_CURRENCY</v>
      </c>
      <c r="S176" t="str">
        <f>IF(ISBLANK(G176),"",VLOOKUP(G176,UFMT_CONVERSION!A:C,3,FALSE))</f>
        <v/>
      </c>
      <c r="T176" t="str">
        <f t="shared" si="11"/>
        <v>Field '003 Fix Padded L0', Value 'Tag, SVT_TXN_CURRENCY'</v>
      </c>
    </row>
    <row r="177" spans="1:20" x14ac:dyDescent="0.35">
      <c r="A177" s="2">
        <v>402</v>
      </c>
      <c r="B177" s="2">
        <v>9</v>
      </c>
      <c r="C177" s="2">
        <v>1</v>
      </c>
      <c r="D177" s="2">
        <v>8</v>
      </c>
      <c r="F177" s="2">
        <v>352</v>
      </c>
      <c r="H177" s="2">
        <v>0</v>
      </c>
      <c r="I177" s="2">
        <v>1</v>
      </c>
      <c r="K177" t="str">
        <f t="shared" si="8"/>
        <v>Insert into UFMT_BUILD_RULE (FORMAT_ID, FIELD_NO, PRIORITY, FIELD_ID, COND_ID, VALUE_ID, CONV_KEY, F_CHECK, F_WRITE) Values ('402', '9', '1', '8', '', '352', '', '0', '1');</v>
      </c>
      <c r="L177" t="str">
        <f t="shared" si="9"/>
        <v>Update UFMT_BUILD_RULE SET FIELD_ID='8',COND_ID='',VALUE_ID='352',CONV_KEY='',F_CHECK='0',F_WRITE='1' Where FORMAT_ID = '402' AND FIELD_NO = '9' AND PRIORITY = '1';</v>
      </c>
      <c r="M177" t="str">
        <f t="shared" si="10"/>
        <v>Delete from UFMT_BUILD_RULE Where FORMAT_ID = '402' AND FIELD_NO = '9' AND PRIORITY = '1';</v>
      </c>
      <c r="O177" t="s">
        <v>1326</v>
      </c>
      <c r="P177" t="str">
        <f>VLOOKUP(D177,UFMT_FIELD_FORMAT!A:H,8,FALSE)</f>
        <v>004 Fix Padded L0</v>
      </c>
      <c r="Q177" t="str">
        <f>IF(ISBLANK(E177),"",VLOOKUP(E177,UFMT_CONDITION!A:J,10,FALSE))</f>
        <v/>
      </c>
      <c r="R177" t="str">
        <f>VLOOKUP(F177,UFMT_VALUE!A:E,5,FALSE)</f>
        <v>Local, CMS-TRX ServiceCode</v>
      </c>
      <c r="S177" t="str">
        <f>IF(ISBLANK(G177),"",VLOOKUP(G177,UFMT_CONVERSION!A:C,3,FALSE))</f>
        <v/>
      </c>
      <c r="T177" t="str">
        <f t="shared" si="11"/>
        <v>Field '004 Fix Padded L0', Value 'Local, CMS-TRX ServiceCode'</v>
      </c>
    </row>
    <row r="178" spans="1:20" x14ac:dyDescent="0.35">
      <c r="A178" s="2">
        <v>402</v>
      </c>
      <c r="B178" s="2">
        <v>10</v>
      </c>
      <c r="C178" s="2">
        <v>1</v>
      </c>
      <c r="D178" s="2">
        <v>4</v>
      </c>
      <c r="F178" s="2">
        <v>353</v>
      </c>
      <c r="H178" s="2">
        <v>0</v>
      </c>
      <c r="I178" s="2">
        <v>1</v>
      </c>
      <c r="K178" t="str">
        <f t="shared" si="8"/>
        <v>Insert into UFMT_BUILD_RULE (FORMAT_ID, FIELD_NO, PRIORITY, FIELD_ID, COND_ID, VALUE_ID, CONV_KEY, F_CHECK, F_WRITE) Values ('402', '10', '1', '4', '', '353', '', '0', '1');</v>
      </c>
      <c r="L178" t="str">
        <f t="shared" si="9"/>
        <v>Update UFMT_BUILD_RULE SET FIELD_ID='4',COND_ID='',VALUE_ID='353',CONV_KEY='',F_CHECK='0',F_WRITE='1' Where FORMAT_ID = '402' AND FIELD_NO = '10' AND PRIORITY = '1';</v>
      </c>
      <c r="M178" t="str">
        <f t="shared" si="10"/>
        <v>Delete from UFMT_BUILD_RULE Where FORMAT_ID = '402' AND FIELD_NO = '10' AND PRIORITY = '1';</v>
      </c>
      <c r="O178" t="s">
        <v>1326</v>
      </c>
      <c r="P178" t="str">
        <f>VLOOKUP(D178,UFMT_FIELD_FORMAT!A:H,8,FALSE)</f>
        <v>008 Fix Padded L0</v>
      </c>
      <c r="Q178" t="str">
        <f>IF(ISBLANK(E178),"",VLOOKUP(E178,UFMT_CONDITION!A:J,10,FALSE))</f>
        <v/>
      </c>
      <c r="R178" t="str">
        <f>VLOOKUP(F178,UFMT_VALUE!A:E,5,FALSE)</f>
        <v>Local, CMS-TRX Reference</v>
      </c>
      <c r="S178" t="str">
        <f>IF(ISBLANK(G178),"",VLOOKUP(G178,UFMT_CONVERSION!A:C,3,FALSE))</f>
        <v/>
      </c>
      <c r="T178" t="str">
        <f t="shared" si="11"/>
        <v>Field '008 Fix Padded L0', Value 'Local, CMS-TRX Reference'</v>
      </c>
    </row>
    <row r="179" spans="1:20" x14ac:dyDescent="0.35">
      <c r="A179" s="2">
        <v>402</v>
      </c>
      <c r="B179" s="2">
        <v>11</v>
      </c>
      <c r="C179" s="2">
        <v>1</v>
      </c>
      <c r="D179" s="2">
        <v>9</v>
      </c>
      <c r="F179" s="2">
        <v>354</v>
      </c>
      <c r="H179" s="2">
        <v>0</v>
      </c>
      <c r="I179" s="2">
        <v>1</v>
      </c>
      <c r="K179" t="str">
        <f t="shared" si="8"/>
        <v>Insert into UFMT_BUILD_RULE (FORMAT_ID, FIELD_NO, PRIORITY, FIELD_ID, COND_ID, VALUE_ID, CONV_KEY, F_CHECK, F_WRITE) Values ('402', '11', '1', '9', '', '354', '', '0', '1');</v>
      </c>
      <c r="L179" t="str">
        <f t="shared" si="9"/>
        <v>Update UFMT_BUILD_RULE SET FIELD_ID='9',COND_ID='',VALUE_ID='354',CONV_KEY='',F_CHECK='0',F_WRITE='1' Where FORMAT_ID = '402' AND FIELD_NO = '11' AND PRIORITY = '1';</v>
      </c>
      <c r="M179" t="str">
        <f t="shared" si="10"/>
        <v>Delete from UFMT_BUILD_RULE Where FORMAT_ID = '402' AND FIELD_NO = '11' AND PRIORITY = '1';</v>
      </c>
      <c r="O179" t="s">
        <v>1326</v>
      </c>
      <c r="P179" t="str">
        <f>VLOOKUP(D179,UFMT_FIELD_FORMAT!A:H,8,FALSE)</f>
        <v>003 Fix Padded L0</v>
      </c>
      <c r="Q179" t="str">
        <f>IF(ISBLANK(E179),"",VLOOKUP(E179,UFMT_CONDITION!A:J,10,FALSE))</f>
        <v/>
      </c>
      <c r="R179" t="str">
        <f>VLOOKUP(F179,UFMT_VALUE!A:E,5,FALSE)</f>
        <v>Local, CMS-TRX TrxBranch</v>
      </c>
      <c r="S179" t="str">
        <f>IF(ISBLANK(G179),"",VLOOKUP(G179,UFMT_CONVERSION!A:C,3,FALSE))</f>
        <v/>
      </c>
      <c r="T179" t="str">
        <f t="shared" si="11"/>
        <v>Field '003 Fix Padded L0', Value 'Local, CMS-TRX TrxBranch'</v>
      </c>
    </row>
    <row r="180" spans="1:20" x14ac:dyDescent="0.35">
      <c r="A180" s="2">
        <v>402</v>
      </c>
      <c r="B180" s="2">
        <v>12</v>
      </c>
      <c r="C180" s="2">
        <v>1</v>
      </c>
      <c r="D180" s="2">
        <v>42</v>
      </c>
      <c r="F180" s="2">
        <v>355</v>
      </c>
      <c r="H180" s="2">
        <v>0</v>
      </c>
      <c r="I180" s="2">
        <v>1</v>
      </c>
      <c r="K180" t="str">
        <f t="shared" si="8"/>
        <v>Insert into UFMT_BUILD_RULE (FORMAT_ID, FIELD_NO, PRIORITY, FIELD_ID, COND_ID, VALUE_ID, CONV_KEY, F_CHECK, F_WRITE) Values ('402', '12', '1', '42', '', '355', '', '0', '1');</v>
      </c>
      <c r="L180" t="str">
        <f t="shared" si="9"/>
        <v>Update UFMT_BUILD_RULE SET FIELD_ID='42',COND_ID='',VALUE_ID='355',CONV_KEY='',F_CHECK='0',F_WRITE='1' Where FORMAT_ID = '402' AND FIELD_NO = '12' AND PRIORITY = '1';</v>
      </c>
      <c r="M180" t="str">
        <f t="shared" si="10"/>
        <v>Delete from UFMT_BUILD_RULE Where FORMAT_ID = '402' AND FIELD_NO = '12' AND PRIORITY = '1';</v>
      </c>
      <c r="O180" t="s">
        <v>1326</v>
      </c>
      <c r="P180" t="str">
        <f>VLOOKUP(D180,UFMT_FIELD_FORMAT!A:H,8,FALSE)</f>
        <v>030 Fix Padded R Space</v>
      </c>
      <c r="Q180" t="str">
        <f>IF(ISBLANK(E180),"",VLOOKUP(E180,UFMT_CONDITION!A:J,10,FALSE))</f>
        <v/>
      </c>
      <c r="R180" t="str">
        <f>VLOOKUP(F180,UFMT_VALUE!A:E,5,FALSE)</f>
        <v>Local, CMS-TRX Description</v>
      </c>
      <c r="S180" t="str">
        <f>IF(ISBLANK(G180),"",VLOOKUP(G180,UFMT_CONVERSION!A:C,3,FALSE))</f>
        <v/>
      </c>
      <c r="T180" t="str">
        <f t="shared" si="11"/>
        <v>Field '030 Fix Padded R Space', Value 'Local, CMS-TRX Description'</v>
      </c>
    </row>
    <row r="181" spans="1:20" x14ac:dyDescent="0.35">
      <c r="A181" s="2">
        <v>402</v>
      </c>
      <c r="B181" s="2">
        <v>13</v>
      </c>
      <c r="C181" s="2">
        <v>1</v>
      </c>
      <c r="D181" s="2">
        <v>33</v>
      </c>
      <c r="E181" s="2">
        <v>92</v>
      </c>
      <c r="F181" s="2">
        <v>285</v>
      </c>
      <c r="H181" s="2">
        <v>0</v>
      </c>
      <c r="I181" s="2">
        <v>0</v>
      </c>
      <c r="K181" t="str">
        <f t="shared" si="8"/>
        <v>Insert into UFMT_BUILD_RULE (FORMAT_ID, FIELD_NO, PRIORITY, FIELD_ID, COND_ID, VALUE_ID, CONV_KEY, F_CHECK, F_WRITE) Values ('402', '13', '1', '33', '92', '285', '', '0', '0');</v>
      </c>
      <c r="L181" t="str">
        <f t="shared" si="9"/>
        <v>Update UFMT_BUILD_RULE SET FIELD_ID='33',COND_ID='92',VALUE_ID='285',CONV_KEY='',F_CHECK='0',F_WRITE='0' Where FORMAT_ID = '402' AND FIELD_NO = '13' AND PRIORITY = '1';</v>
      </c>
      <c r="M181" t="str">
        <f t="shared" si="10"/>
        <v>Delete from UFMT_BUILD_RULE Where FORMAT_ID = '402' AND FIELD_NO = '13' AND PRIORITY = '1';</v>
      </c>
      <c r="O181" t="s">
        <v>1326</v>
      </c>
      <c r="P181" t="str">
        <f>VLOOKUP(D181,UFMT_FIELD_FORMAT!A:H,8,FALSE)</f>
        <v>010 Fix</v>
      </c>
      <c r="Q181" t="str">
        <f>IF(ISBLANK(E181),"",VLOOKUP(E181,UFMT_CONDITION!A:J,10,FALSE))</f>
        <v>CMS-TRX Teller channel</v>
      </c>
      <c r="R181" t="str">
        <f>VLOOKUP(F181,UFMT_VALUE!A:E,5,FALSE)</f>
        <v>Dummy local data</v>
      </c>
      <c r="S181" t="str">
        <f>IF(ISBLANK(G181),"",VLOOKUP(G181,UFMT_CONVERSION!A:C,3,FALSE))</f>
        <v/>
      </c>
      <c r="T181" t="str">
        <f t="shared" si="11"/>
        <v>Field '010 Fix',Cond 'CMS-TRX Teller channel', Value 'Dummy local data'</v>
      </c>
    </row>
    <row r="182" spans="1:20" x14ac:dyDescent="0.35">
      <c r="A182" s="2">
        <v>402</v>
      </c>
      <c r="B182" s="2">
        <v>14</v>
      </c>
      <c r="C182" s="2">
        <v>1</v>
      </c>
      <c r="D182" s="2">
        <v>43</v>
      </c>
      <c r="E182" s="2">
        <v>92</v>
      </c>
      <c r="F182" s="2">
        <v>285</v>
      </c>
      <c r="H182" s="2">
        <v>0</v>
      </c>
      <c r="I182" s="2">
        <v>0</v>
      </c>
      <c r="K182" t="str">
        <f t="shared" si="8"/>
        <v>Insert into UFMT_BUILD_RULE (FORMAT_ID, FIELD_NO, PRIORITY, FIELD_ID, COND_ID, VALUE_ID, CONV_KEY, F_CHECK, F_WRITE) Values ('402', '14', '1', '43', '92', '285', '', '0', '0');</v>
      </c>
      <c r="L182" t="str">
        <f t="shared" si="9"/>
        <v>Update UFMT_BUILD_RULE SET FIELD_ID='43',COND_ID='92',VALUE_ID='285',CONV_KEY='',F_CHECK='0',F_WRITE='0' Where FORMAT_ID = '402' AND FIELD_NO = '14' AND PRIORITY = '1';</v>
      </c>
      <c r="M182" t="str">
        <f t="shared" si="10"/>
        <v>Delete from UFMT_BUILD_RULE Where FORMAT_ID = '402' AND FIELD_NO = '14' AND PRIORITY = '1';</v>
      </c>
      <c r="O182" t="s">
        <v>1326</v>
      </c>
      <c r="P182" t="str">
        <f>VLOOKUP(D182,UFMT_FIELD_FORMAT!A:H,8,FALSE)</f>
        <v>002 Fix Padded L</v>
      </c>
      <c r="Q182" t="str">
        <f>IF(ISBLANK(E182),"",VLOOKUP(E182,UFMT_CONDITION!A:J,10,FALSE))</f>
        <v>CMS-TRX Teller channel</v>
      </c>
      <c r="R182" t="str">
        <f>VLOOKUP(F182,UFMT_VALUE!A:E,5,FALSE)</f>
        <v>Dummy local data</v>
      </c>
      <c r="S182" t="str">
        <f>IF(ISBLANK(G182),"",VLOOKUP(G182,UFMT_CONVERSION!A:C,3,FALSE))</f>
        <v/>
      </c>
      <c r="T182" t="str">
        <f t="shared" si="11"/>
        <v>Field '002 Fix Padded L',Cond 'CMS-TRX Teller channel', Value 'Dummy local data'</v>
      </c>
    </row>
    <row r="183" spans="1:20" x14ac:dyDescent="0.35">
      <c r="A183" s="2">
        <v>402</v>
      </c>
      <c r="B183" s="2">
        <v>15</v>
      </c>
      <c r="C183" s="2">
        <v>1</v>
      </c>
      <c r="D183" s="2">
        <v>44</v>
      </c>
      <c r="E183" s="2">
        <v>18</v>
      </c>
      <c r="F183" s="2">
        <v>357</v>
      </c>
      <c r="H183" s="2">
        <v>0</v>
      </c>
      <c r="I183" s="2">
        <v>1</v>
      </c>
      <c r="K183" t="str">
        <f t="shared" si="8"/>
        <v>Insert into UFMT_BUILD_RULE (FORMAT_ID, FIELD_NO, PRIORITY, FIELD_ID, COND_ID, VALUE_ID, CONV_KEY, F_CHECK, F_WRITE) Values ('402', '15', '1', '44', '18', '357', '', '0', '1');</v>
      </c>
      <c r="L183" t="str">
        <f t="shared" si="9"/>
        <v>Update UFMT_BUILD_RULE SET FIELD_ID='44',COND_ID='18',VALUE_ID='357',CONV_KEY='',F_CHECK='0',F_WRITE='1' Where FORMAT_ID = '402' AND FIELD_NO = '15' AND PRIORITY = '1';</v>
      </c>
      <c r="M183" t="str">
        <f t="shared" si="10"/>
        <v>Delete from UFMT_BUILD_RULE Where FORMAT_ID = '402' AND FIELD_NO = '15' AND PRIORITY = '1';</v>
      </c>
      <c r="O183" t="s">
        <v>1326</v>
      </c>
      <c r="P183" t="str">
        <f>VLOOKUP(D183,UFMT_FIELD_FORMAT!A:H,8,FALSE)</f>
        <v>Variable length</v>
      </c>
      <c r="Q183" t="str">
        <f>IF(ISBLANK(E183),"",VLOOKUP(E183,UFMT_CONDITION!A:J,10,FALSE))</f>
        <v>Trans_type is 689</v>
      </c>
      <c r="R183" t="str">
        <f>VLOOKUP(F183,UFMT_VALUE!A:E,5,FALSE)</f>
        <v>fmt, CMS-TRX Trf ExDat Req</v>
      </c>
      <c r="S183" t="str">
        <f>IF(ISBLANK(G183),"",VLOOKUP(G183,UFMT_CONVERSION!A:C,3,FALSE))</f>
        <v/>
      </c>
      <c r="T183" t="str">
        <f t="shared" si="11"/>
        <v>Field 'Variable length',Cond 'Trans_type is 689', Value 'fmt, CMS-TRX Trf ExDat Req'</v>
      </c>
    </row>
    <row r="184" spans="1:20" x14ac:dyDescent="0.35">
      <c r="A184" s="2">
        <v>403</v>
      </c>
      <c r="B184" s="2">
        <v>1</v>
      </c>
      <c r="C184" s="2">
        <v>1</v>
      </c>
      <c r="D184" s="2">
        <v>2</v>
      </c>
      <c r="E184" s="2"/>
      <c r="F184" s="2">
        <v>44</v>
      </c>
      <c r="G184">
        <v>164</v>
      </c>
      <c r="H184" s="2">
        <v>0</v>
      </c>
      <c r="I184" s="2">
        <v>0</v>
      </c>
      <c r="K184" t="str">
        <f t="shared" si="8"/>
        <v>Insert into UFMT_BUILD_RULE (FORMAT_ID, FIELD_NO, PRIORITY, FIELD_ID, COND_ID, VALUE_ID, CONV_KEY, F_CHECK, F_WRITE) Values ('403', '1', '1', '2', '', '44', '164', '0', '0');</v>
      </c>
      <c r="L184" t="str">
        <f t="shared" si="9"/>
        <v>Update UFMT_BUILD_RULE SET FIELD_ID='2',COND_ID='',VALUE_ID='44',CONV_KEY='164',F_CHECK='0',F_WRITE='0' Where FORMAT_ID = '403' AND FIELD_NO = '1' AND PRIORITY = '1';</v>
      </c>
      <c r="M184" t="str">
        <f t="shared" si="10"/>
        <v>Delete from UFMT_BUILD_RULE Where FORMAT_ID = '403' AND FIELD_NO = '1' AND PRIORITY = '1';</v>
      </c>
      <c r="O184" t="s">
        <v>1326</v>
      </c>
      <c r="P184" t="str">
        <f>VLOOKUP(D184,UFMT_FIELD_FORMAT!A:H,8,FALSE)</f>
        <v>006 Fix Padded L0</v>
      </c>
      <c r="Q184" t="str">
        <f>IF(ISBLANK(E184),"",VLOOKUP(E184,UFMT_CONDITION!A:J,10,FALSE))</f>
        <v/>
      </c>
      <c r="R184" t="str">
        <f>VLOOKUP(F184,UFMT_VALUE!A:E,5,FALSE)</f>
        <v>Tag, SVT_SV_RESP</v>
      </c>
      <c r="S184" t="str">
        <f>IF(ISBLANK(G184),"",VLOOKUP(G184,UFMT_CONVERSION!A:C,3,FALSE))</f>
        <v>SV resp-&gt;CMS-TRX status</v>
      </c>
      <c r="T184" t="str">
        <f t="shared" si="11"/>
        <v>Field '006 Fix Padded L0', Value 'Tag, SVT_SV_RESP', Conv 'SV resp-&gt;CMS-TRX status'</v>
      </c>
    </row>
    <row r="185" spans="1:20" x14ac:dyDescent="0.35">
      <c r="A185" s="2">
        <v>403</v>
      </c>
      <c r="B185" s="2">
        <v>2</v>
      </c>
      <c r="C185" s="2">
        <v>1</v>
      </c>
      <c r="D185" s="2">
        <v>4</v>
      </c>
      <c r="E185" s="2"/>
      <c r="F185" s="2">
        <v>40</v>
      </c>
      <c r="G185">
        <v>52</v>
      </c>
      <c r="H185" s="2">
        <v>0</v>
      </c>
      <c r="I185" s="2">
        <v>0</v>
      </c>
      <c r="K185" t="str">
        <f t="shared" si="8"/>
        <v>Insert into UFMT_BUILD_RULE (FORMAT_ID, FIELD_NO, PRIORITY, FIELD_ID, COND_ID, VALUE_ID, CONV_KEY, F_CHECK, F_WRITE) Values ('403', '2', '1', '4', '', '40', '52', '0', '0');</v>
      </c>
      <c r="L185" t="str">
        <f t="shared" si="9"/>
        <v>Update UFMT_BUILD_RULE SET FIELD_ID='4',COND_ID='',VALUE_ID='40',CONV_KEY='52',F_CHECK='0',F_WRITE='0' Where FORMAT_ID = '403' AND FIELD_NO = '2' AND PRIORITY = '1';</v>
      </c>
      <c r="M185" t="str">
        <f t="shared" si="10"/>
        <v>Delete from UFMT_BUILD_RULE Where FORMAT_ID = '403' AND FIELD_NO = '2' AND PRIORITY = '1';</v>
      </c>
      <c r="O185" t="s">
        <v>1326</v>
      </c>
      <c r="P185" t="str">
        <f>VLOOKUP(D185,UFMT_FIELD_FORMAT!A:H,8,FALSE)</f>
        <v>008 Fix Padded L0</v>
      </c>
      <c r="Q185" t="str">
        <f>IF(ISBLANK(E185),"",VLOOKUP(E185,UFMT_CONDITION!A:J,10,FALSE))</f>
        <v/>
      </c>
      <c r="R185" t="str">
        <f>VLOOKUP(F185,UFMT_VALUE!A:E,5,FALSE)</f>
        <v>Tag, SVT_UTRANSNO</v>
      </c>
      <c r="S185" t="str">
        <f>IF(ISBLANK(G185),"",VLOOKUP(G185,UFMT_CONVERSION!A:C,3,FALSE))</f>
        <v>Get F11 from utrnno (last 6 digits)</v>
      </c>
      <c r="T185" t="str">
        <f t="shared" si="11"/>
        <v>Field '008 Fix Padded L0', Value 'Tag, SVT_UTRANSNO', Conv 'Get F11 from utrnno (last 6 digits)'</v>
      </c>
    </row>
    <row r="186" spans="1:20" x14ac:dyDescent="0.35">
      <c r="A186" s="2">
        <v>403</v>
      </c>
      <c r="B186" s="2">
        <v>3</v>
      </c>
      <c r="C186" s="2">
        <v>1</v>
      </c>
      <c r="D186" s="2">
        <v>44</v>
      </c>
      <c r="E186" s="2">
        <v>18</v>
      </c>
      <c r="F186" s="2">
        <v>358</v>
      </c>
      <c r="H186" s="2">
        <v>0</v>
      </c>
      <c r="I186" s="2">
        <v>0</v>
      </c>
      <c r="K186" t="str">
        <f t="shared" si="8"/>
        <v>Insert into UFMT_BUILD_RULE (FORMAT_ID, FIELD_NO, PRIORITY, FIELD_ID, COND_ID, VALUE_ID, CONV_KEY, F_CHECK, F_WRITE) Values ('403', '3', '1', '44', '18', '358', '', '0', '0');</v>
      </c>
      <c r="L186" t="str">
        <f t="shared" si="9"/>
        <v>Update UFMT_BUILD_RULE SET FIELD_ID='44',COND_ID='18',VALUE_ID='358',CONV_KEY='',F_CHECK='0',F_WRITE='0' Where FORMAT_ID = '403' AND FIELD_NO = '3' AND PRIORITY = '1';</v>
      </c>
      <c r="M186" t="str">
        <f t="shared" si="10"/>
        <v>Delete from UFMT_BUILD_RULE Where FORMAT_ID = '403' AND FIELD_NO = '3' AND PRIORITY = '1';</v>
      </c>
      <c r="O186" t="s">
        <v>1326</v>
      </c>
      <c r="P186" t="str">
        <f>VLOOKUP(D186,UFMT_FIELD_FORMAT!A:H,8,FALSE)</f>
        <v>Variable length</v>
      </c>
      <c r="Q186" t="str">
        <f>IF(ISBLANK(E186),"",VLOOKUP(E186,UFMT_CONDITION!A:J,10,FALSE))</f>
        <v>Trans_type is 689</v>
      </c>
      <c r="R186" t="str">
        <f>VLOOKUP(F186,UFMT_VALUE!A:E,5,FALSE)</f>
        <v>fmt, CMS-TRX Trf ExDat Resp</v>
      </c>
      <c r="S186" t="str">
        <f>IF(ISBLANK(G186),"",VLOOKUP(G186,UFMT_CONVERSION!A:C,3,FALSE))</f>
        <v/>
      </c>
      <c r="T186" t="str">
        <f t="shared" si="11"/>
        <v>Field 'Variable length',Cond 'Trans_type is 689', Value 'fmt, CMS-TRX Trf ExDat Resp'</v>
      </c>
    </row>
    <row r="187" spans="1:20" x14ac:dyDescent="0.35">
      <c r="A187" s="2">
        <v>404</v>
      </c>
      <c r="B187" s="2">
        <v>1</v>
      </c>
      <c r="C187" s="2">
        <v>1</v>
      </c>
      <c r="D187" s="2">
        <v>32</v>
      </c>
      <c r="E187" s="2"/>
      <c r="F187" s="2">
        <v>285</v>
      </c>
      <c r="H187" s="2">
        <v>0</v>
      </c>
      <c r="I187" s="2">
        <v>0</v>
      </c>
      <c r="K187" t="str">
        <f t="shared" si="8"/>
        <v>Insert into UFMT_BUILD_RULE (FORMAT_ID, FIELD_NO, PRIORITY, FIELD_ID, COND_ID, VALUE_ID, CONV_KEY, F_CHECK, F_WRITE) Values ('404', '1', '1', '32', '', '285', '', '0', '0');</v>
      </c>
      <c r="L187" t="str">
        <f t="shared" si="9"/>
        <v>Update UFMT_BUILD_RULE SET FIELD_ID='32',COND_ID='',VALUE_ID='285',CONV_KEY='',F_CHECK='0',F_WRITE='0' Where FORMAT_ID = '404' AND FIELD_NO = '1' AND PRIORITY = '1';</v>
      </c>
      <c r="M187" t="str">
        <f t="shared" si="10"/>
        <v>Delete from UFMT_BUILD_RULE Where FORMAT_ID = '404' AND FIELD_NO = '1' AND PRIORITY = '1';</v>
      </c>
      <c r="O187" t="s">
        <v>1326</v>
      </c>
      <c r="P187" t="str">
        <f>VLOOKUP(D187,UFMT_FIELD_FORMAT!A:H,8,FALSE)</f>
        <v>016 Fix Padded L</v>
      </c>
      <c r="Q187" t="str">
        <f>IF(ISBLANK(E187),"",VLOOKUP(E187,UFMT_CONDITION!A:J,10,FALSE))</f>
        <v/>
      </c>
      <c r="R187" t="str">
        <f>VLOOKUP(F187,UFMT_VALUE!A:E,5,FALSE)</f>
        <v>Dummy local data</v>
      </c>
      <c r="S187" t="str">
        <f>IF(ISBLANK(G187),"",VLOOKUP(G187,UFMT_CONVERSION!A:C,3,FALSE))</f>
        <v/>
      </c>
      <c r="T187" t="str">
        <f t="shared" si="11"/>
        <v>Field '016 Fix Padded L', Value 'Dummy local data'</v>
      </c>
    </row>
    <row r="188" spans="1:20" x14ac:dyDescent="0.35">
      <c r="A188" s="2">
        <v>404</v>
      </c>
      <c r="B188" s="2">
        <v>2</v>
      </c>
      <c r="C188" s="2">
        <v>1</v>
      </c>
      <c r="D188" s="2">
        <v>42</v>
      </c>
      <c r="E188" s="2"/>
      <c r="F188" s="2">
        <v>36</v>
      </c>
      <c r="H188" s="2">
        <v>0</v>
      </c>
      <c r="I188" s="2">
        <v>1</v>
      </c>
      <c r="K188" t="str">
        <f t="shared" si="8"/>
        <v>Insert into UFMT_BUILD_RULE (FORMAT_ID, FIELD_NO, PRIORITY, FIELD_ID, COND_ID, VALUE_ID, CONV_KEY, F_CHECK, F_WRITE) Values ('404', '2', '1', '42', '', '36', '', '0', '1');</v>
      </c>
      <c r="L188" t="str">
        <f t="shared" si="9"/>
        <v>Update UFMT_BUILD_RULE SET FIELD_ID='42',COND_ID='',VALUE_ID='36',CONV_KEY='',F_CHECK='0',F_WRITE='1' Where FORMAT_ID = '404' AND FIELD_NO = '2' AND PRIORITY = '1';</v>
      </c>
      <c r="M188" t="str">
        <f t="shared" si="10"/>
        <v>Delete from UFMT_BUILD_RULE Where FORMAT_ID = '404' AND FIELD_NO = '2' AND PRIORITY = '1';</v>
      </c>
      <c r="O188" t="s">
        <v>1326</v>
      </c>
      <c r="P188" t="str">
        <f>VLOOKUP(D188,UFMT_FIELD_FORMAT!A:H,8,FALSE)</f>
        <v>030 Fix Padded R Space</v>
      </c>
      <c r="Q188" t="str">
        <f>IF(ISBLANK(E188),"",VLOOKUP(E188,UFMT_CONDITION!A:J,10,FALSE))</f>
        <v/>
      </c>
      <c r="R188" t="str">
        <f>VLOOKUP(F188,UFMT_VALUE!A:E,5,FALSE)</f>
        <v>Tag, SVT_ACCT1_NO</v>
      </c>
      <c r="S188" t="str">
        <f>IF(ISBLANK(G188),"",VLOOKUP(G188,UFMT_CONVERSION!A:C,3,FALSE))</f>
        <v/>
      </c>
      <c r="T188" t="str">
        <f t="shared" si="11"/>
        <v>Field '030 Fix Padded R Space', Value 'Tag, SVT_ACCT1_NO'</v>
      </c>
    </row>
    <row r="189" spans="1:20" x14ac:dyDescent="0.35">
      <c r="A189" s="2">
        <v>404</v>
      </c>
      <c r="B189" s="2">
        <v>3</v>
      </c>
      <c r="C189" s="2">
        <v>1</v>
      </c>
      <c r="D189" s="2">
        <v>2</v>
      </c>
      <c r="E189" s="2"/>
      <c r="F189" s="2">
        <v>269</v>
      </c>
      <c r="G189">
        <v>157</v>
      </c>
      <c r="H189" s="2">
        <v>0</v>
      </c>
      <c r="I189" s="2">
        <v>1</v>
      </c>
      <c r="K189" t="str">
        <f t="shared" si="8"/>
        <v>Insert into UFMT_BUILD_RULE (FORMAT_ID, FIELD_NO, PRIORITY, FIELD_ID, COND_ID, VALUE_ID, CONV_KEY, F_CHECK, F_WRITE) Values ('404', '3', '1', '2', '', '269', '157', '0', '1');</v>
      </c>
      <c r="L189" t="str">
        <f t="shared" si="9"/>
        <v>Update UFMT_BUILD_RULE SET FIELD_ID='2',COND_ID='',VALUE_ID='269',CONV_KEY='157',F_CHECK='0',F_WRITE='1' Where FORMAT_ID = '404' AND FIELD_NO = '3' AND PRIORITY = '1';</v>
      </c>
      <c r="M189" t="str">
        <f t="shared" si="10"/>
        <v>Delete from UFMT_BUILD_RULE Where FORMAT_ID = '404' AND FIELD_NO = '3' AND PRIORITY = '1';</v>
      </c>
      <c r="O189" t="s">
        <v>1326</v>
      </c>
      <c r="P189" t="str">
        <f>VLOOKUP(D189,UFMT_FIELD_FORMAT!A:H,8,FALSE)</f>
        <v>006 Fix Padded L0</v>
      </c>
      <c r="Q189" t="str">
        <f>IF(ISBLANK(E189),"",VLOOKUP(E189,UFMT_CONDITION!A:J,10,FALSE))</f>
        <v/>
      </c>
      <c r="R189" t="str">
        <f>VLOOKUP(F189,UFMT_VALUE!A:E,5,FALSE)</f>
        <v>Tag, SVT_BANK_ID1, int</v>
      </c>
      <c r="S189" t="str">
        <f>IF(ISBLANK(G189),"",VLOOKUP(G189,UFMT_CONVERSION!A:C,3,FALSE))</f>
        <v>CMS-TRX BankCode-&gt;BankID</v>
      </c>
      <c r="T189" t="str">
        <f t="shared" si="11"/>
        <v>Field '006 Fix Padded L0', Value 'Tag, SVT_BANK_ID1, int', Conv 'CMS-TRX BankCode-&gt;BankID'</v>
      </c>
    </row>
    <row r="190" spans="1:20" x14ac:dyDescent="0.35">
      <c r="A190" s="2">
        <v>404</v>
      </c>
      <c r="B190" s="2">
        <v>3</v>
      </c>
      <c r="C190" s="2">
        <v>2</v>
      </c>
      <c r="D190" s="2">
        <v>2</v>
      </c>
      <c r="E190" s="2">
        <v>93</v>
      </c>
      <c r="F190" s="2">
        <v>2</v>
      </c>
      <c r="G190">
        <v>161</v>
      </c>
      <c r="H190" s="2">
        <v>0</v>
      </c>
      <c r="I190" s="2">
        <v>1</v>
      </c>
      <c r="K190" t="str">
        <f t="shared" si="8"/>
        <v>Insert into UFMT_BUILD_RULE (FORMAT_ID, FIELD_NO, PRIORITY, FIELD_ID, COND_ID, VALUE_ID, CONV_KEY, F_CHECK, F_WRITE) Values ('404', '3', '2', '2', '93', '2', '161', '0', '1');</v>
      </c>
      <c r="L190" t="str">
        <f t="shared" si="9"/>
        <v>Update UFMT_BUILD_RULE SET FIELD_ID='2',COND_ID='93',VALUE_ID='2',CONV_KEY='161',F_CHECK='0',F_WRITE='1' Where FORMAT_ID = '404' AND FIELD_NO = '3' AND PRIORITY = '2';</v>
      </c>
      <c r="M190" t="str">
        <f t="shared" si="10"/>
        <v>Delete from UFMT_BUILD_RULE Where FORMAT_ID = '404' AND FIELD_NO = '3' AND PRIORITY = '2';</v>
      </c>
      <c r="O190" t="s">
        <v>1326</v>
      </c>
      <c r="P190" t="str">
        <f>VLOOKUP(D190,UFMT_FIELD_FORMAT!A:H,8,FALSE)</f>
        <v>006 Fix Padded L0</v>
      </c>
      <c r="Q190" t="str">
        <f>IF(ISBLANK(E190),"",VLOOKUP(E190,UFMT_CONDITION!A:J,10,FALSE))</f>
        <v>Bank ID 1 is SV</v>
      </c>
      <c r="R190" t="str">
        <f>VLOOKUP(F190,UFMT_VALUE!A:E,5,FALSE)</f>
        <v>Tag, SVT_CARD_NUM</v>
      </c>
      <c r="S190" t="str">
        <f>IF(ISBLANK(G190),"",VLOOKUP(G190,UFMT_CONVERSION!A:C,3,FALSE))</f>
        <v>Set HPAN1 from Acct1</v>
      </c>
      <c r="T190" t="str">
        <f t="shared" si="11"/>
        <v>Field '006 Fix Padded L0',Cond 'Bank ID 1 is SV', Value 'Tag, SVT_CARD_NUM', Conv 'Set HPAN1 from Acct1'</v>
      </c>
    </row>
    <row r="191" spans="1:20" x14ac:dyDescent="0.35">
      <c r="A191" s="2">
        <v>404</v>
      </c>
      <c r="B191" s="2">
        <v>4</v>
      </c>
      <c r="C191" s="2">
        <v>1</v>
      </c>
      <c r="D191" s="2">
        <v>42</v>
      </c>
      <c r="E191" s="2"/>
      <c r="F191" s="2">
        <v>37</v>
      </c>
      <c r="H191" s="2">
        <v>0</v>
      </c>
      <c r="I191" s="2">
        <v>1</v>
      </c>
      <c r="K191" t="str">
        <f t="shared" si="8"/>
        <v>Insert into UFMT_BUILD_RULE (FORMAT_ID, FIELD_NO, PRIORITY, FIELD_ID, COND_ID, VALUE_ID, CONV_KEY, F_CHECK, F_WRITE) Values ('404', '4', '1', '42', '', '37', '', '0', '1');</v>
      </c>
      <c r="L191" t="str">
        <f t="shared" si="9"/>
        <v>Update UFMT_BUILD_RULE SET FIELD_ID='42',COND_ID='',VALUE_ID='37',CONV_KEY='',F_CHECK='0',F_WRITE='1' Where FORMAT_ID = '404' AND FIELD_NO = '4' AND PRIORITY = '1';</v>
      </c>
      <c r="M191" t="str">
        <f t="shared" si="10"/>
        <v>Delete from UFMT_BUILD_RULE Where FORMAT_ID = '404' AND FIELD_NO = '4' AND PRIORITY = '1';</v>
      </c>
      <c r="O191" t="s">
        <v>1326</v>
      </c>
      <c r="P191" t="str">
        <f>VLOOKUP(D191,UFMT_FIELD_FORMAT!A:H,8,FALSE)</f>
        <v>030 Fix Padded R Space</v>
      </c>
      <c r="Q191" t="str">
        <f>IF(ISBLANK(E191),"",VLOOKUP(E191,UFMT_CONDITION!A:J,10,FALSE))</f>
        <v/>
      </c>
      <c r="R191" t="str">
        <f>VLOOKUP(F191,UFMT_VALUE!A:E,5,FALSE)</f>
        <v>Tag, SVT_ACCT2_NO</v>
      </c>
      <c r="S191" t="str">
        <f>IF(ISBLANK(G191),"",VLOOKUP(G191,UFMT_CONVERSION!A:C,3,FALSE))</f>
        <v/>
      </c>
      <c r="T191" t="str">
        <f t="shared" si="11"/>
        <v>Field '030 Fix Padded R Space', Value 'Tag, SVT_ACCT2_NO'</v>
      </c>
    </row>
    <row r="192" spans="1:20" x14ac:dyDescent="0.35">
      <c r="A192" s="2">
        <v>404</v>
      </c>
      <c r="B192" s="2">
        <v>5</v>
      </c>
      <c r="C192" s="2">
        <v>1</v>
      </c>
      <c r="D192" s="2">
        <v>2</v>
      </c>
      <c r="E192" s="2"/>
      <c r="F192" s="2">
        <v>224</v>
      </c>
      <c r="G192">
        <v>157</v>
      </c>
      <c r="H192" s="2">
        <v>0</v>
      </c>
      <c r="I192" s="2">
        <v>1</v>
      </c>
      <c r="K192" t="str">
        <f t="shared" si="8"/>
        <v>Insert into UFMT_BUILD_RULE (FORMAT_ID, FIELD_NO, PRIORITY, FIELD_ID, COND_ID, VALUE_ID, CONV_KEY, F_CHECK, F_WRITE) Values ('404', '5', '1', '2', '', '224', '157', '0', '1');</v>
      </c>
      <c r="L192" t="str">
        <f t="shared" si="9"/>
        <v>Update UFMT_BUILD_RULE SET FIELD_ID='2',COND_ID='',VALUE_ID='224',CONV_KEY='157',F_CHECK='0',F_WRITE='1' Where FORMAT_ID = '404' AND FIELD_NO = '5' AND PRIORITY = '1';</v>
      </c>
      <c r="M192" t="str">
        <f t="shared" si="10"/>
        <v>Delete from UFMT_BUILD_RULE Where FORMAT_ID = '404' AND FIELD_NO = '5' AND PRIORITY = '1';</v>
      </c>
      <c r="O192" t="s">
        <v>1326</v>
      </c>
      <c r="P192" t="str">
        <f>VLOOKUP(D192,UFMT_FIELD_FORMAT!A:H,8,FALSE)</f>
        <v>006 Fix Padded L0</v>
      </c>
      <c r="Q192" t="str">
        <f>IF(ISBLANK(E192),"",VLOOKUP(E192,UFMT_CONDITION!A:J,10,FALSE))</f>
        <v/>
      </c>
      <c r="R192" t="str">
        <f>VLOOKUP(F192,UFMT_VALUE!A:E,5,FALSE)</f>
        <v>Tag, SVT_BANK_ID2, int</v>
      </c>
      <c r="S192" t="str">
        <f>IF(ISBLANK(G192),"",VLOOKUP(G192,UFMT_CONVERSION!A:C,3,FALSE))</f>
        <v>CMS-TRX BankCode-&gt;BankID</v>
      </c>
      <c r="T192" t="str">
        <f t="shared" si="11"/>
        <v>Field '006 Fix Padded L0', Value 'Tag, SVT_BANK_ID2, int', Conv 'CMS-TRX BankCode-&gt;BankID'</v>
      </c>
    </row>
    <row r="193" spans="1:20" x14ac:dyDescent="0.35">
      <c r="A193" s="2">
        <v>404</v>
      </c>
      <c r="B193" s="2">
        <v>5</v>
      </c>
      <c r="C193" s="2">
        <v>2</v>
      </c>
      <c r="D193" s="2">
        <v>2</v>
      </c>
      <c r="E193" s="2">
        <v>94</v>
      </c>
      <c r="F193" s="2">
        <v>362</v>
      </c>
      <c r="G193">
        <v>162</v>
      </c>
      <c r="H193" s="2">
        <v>0</v>
      </c>
      <c r="I193" s="2">
        <v>1</v>
      </c>
      <c r="K193" t="str">
        <f t="shared" si="8"/>
        <v>Insert into UFMT_BUILD_RULE (FORMAT_ID, FIELD_NO, PRIORITY, FIELD_ID, COND_ID, VALUE_ID, CONV_KEY, F_CHECK, F_WRITE) Values ('404', '5', '2', '2', '94', '362', '162', '0', '1');</v>
      </c>
      <c r="L193" t="str">
        <f t="shared" si="9"/>
        <v>Update UFMT_BUILD_RULE SET FIELD_ID='2',COND_ID='94',VALUE_ID='362',CONV_KEY='162',F_CHECK='0',F_WRITE='1' Where FORMAT_ID = '404' AND FIELD_NO = '5' AND PRIORITY = '2';</v>
      </c>
      <c r="M193" t="str">
        <f t="shared" si="10"/>
        <v>Delete from UFMT_BUILD_RULE Where FORMAT_ID = '404' AND FIELD_NO = '5' AND PRIORITY = '2';</v>
      </c>
      <c r="O193" t="s">
        <v>1326</v>
      </c>
      <c r="P193" t="str">
        <f>VLOOKUP(D193,UFMT_FIELD_FORMAT!A:H,8,FALSE)</f>
        <v>006 Fix Padded L0</v>
      </c>
      <c r="Q193" t="str">
        <f>IF(ISBLANK(E193),"",VLOOKUP(E193,UFMT_CONDITION!A:J,10,FALSE))</f>
        <v>Bank ID 2 is SV</v>
      </c>
      <c r="R193" t="str">
        <f>VLOOKUP(F193,UFMT_VALUE!A:E,5,FALSE)</f>
        <v>Tag, SVT_CARD2_NUM</v>
      </c>
      <c r="S193" t="str">
        <f>IF(ISBLANK(G193),"",VLOOKUP(G193,UFMT_CONVERSION!A:C,3,FALSE))</f>
        <v>Set HPAN2 from Acct2</v>
      </c>
      <c r="T193" t="str">
        <f t="shared" si="11"/>
        <v>Field '006 Fix Padded L0',Cond 'Bank ID 2 is SV', Value 'Tag, SVT_CARD2_NUM', Conv 'Set HPAN2 from Acct2'</v>
      </c>
    </row>
    <row r="194" spans="1:20" x14ac:dyDescent="0.35">
      <c r="A194" s="2">
        <v>404</v>
      </c>
      <c r="B194" s="2">
        <v>6</v>
      </c>
      <c r="C194" s="2">
        <v>1</v>
      </c>
      <c r="D194" s="2">
        <v>32</v>
      </c>
      <c r="E194" s="2"/>
      <c r="F194" s="2">
        <v>359</v>
      </c>
      <c r="H194" s="2">
        <v>0</v>
      </c>
      <c r="I194" s="2">
        <v>1</v>
      </c>
      <c r="K194" t="str">
        <f t="shared" si="8"/>
        <v>Insert into UFMT_BUILD_RULE (FORMAT_ID, FIELD_NO, PRIORITY, FIELD_ID, COND_ID, VALUE_ID, CONV_KEY, F_CHECK, F_WRITE) Values ('404', '6', '1', '32', '', '359', '', '0', '1');</v>
      </c>
      <c r="L194" t="str">
        <f t="shared" si="9"/>
        <v>Update UFMT_BUILD_RULE SET FIELD_ID='32',COND_ID='',VALUE_ID='359',CONV_KEY='',F_CHECK='0',F_WRITE='1' Where FORMAT_ID = '404' AND FIELD_NO = '6' AND PRIORITY = '1';</v>
      </c>
      <c r="M194" t="str">
        <f t="shared" si="10"/>
        <v>Delete from UFMT_BUILD_RULE Where FORMAT_ID = '404' AND FIELD_NO = '6' AND PRIORITY = '1';</v>
      </c>
      <c r="O194" t="s">
        <v>1326</v>
      </c>
      <c r="P194" t="str">
        <f>VLOOKUP(D194,UFMT_FIELD_FORMAT!A:H,8,FALSE)</f>
        <v>016 Fix Padded L</v>
      </c>
      <c r="Q194" t="str">
        <f>IF(ISBLANK(E194),"",VLOOKUP(E194,UFMT_CONDITION!A:J,10,FALSE))</f>
        <v/>
      </c>
      <c r="R194" t="str">
        <f>VLOOKUP(F194,UFMT_VALUE!A:E,5,FALSE)</f>
        <v>Local, CMS-TRX UserRefNum</v>
      </c>
      <c r="S194" t="str">
        <f>IF(ISBLANK(G194),"",VLOOKUP(G194,UFMT_CONVERSION!A:C,3,FALSE))</f>
        <v/>
      </c>
      <c r="T194" t="str">
        <f t="shared" si="11"/>
        <v>Field '016 Fix Padded L', Value 'Local, CMS-TRX UserRefNum'</v>
      </c>
    </row>
    <row r="195" spans="1:20" x14ac:dyDescent="0.35">
      <c r="A195" s="2">
        <v>404</v>
      </c>
      <c r="B195" s="2">
        <v>7</v>
      </c>
      <c r="C195" s="2">
        <v>1</v>
      </c>
      <c r="D195" s="2">
        <v>44</v>
      </c>
      <c r="E195" s="2"/>
      <c r="F195" s="2">
        <v>285</v>
      </c>
      <c r="H195" s="2">
        <v>0</v>
      </c>
      <c r="I195" s="2">
        <v>0</v>
      </c>
      <c r="K195" t="str">
        <f t="shared" si="8"/>
        <v>Insert into UFMT_BUILD_RULE (FORMAT_ID, FIELD_NO, PRIORITY, FIELD_ID, COND_ID, VALUE_ID, CONV_KEY, F_CHECK, F_WRITE) Values ('404', '7', '1', '44', '', '285', '', '0', '0');</v>
      </c>
      <c r="L195" t="str">
        <f t="shared" si="9"/>
        <v>Update UFMT_BUILD_RULE SET FIELD_ID='44',COND_ID='',VALUE_ID='285',CONV_KEY='',F_CHECK='0',F_WRITE='0' Where FORMAT_ID = '404' AND FIELD_NO = '7' AND PRIORITY = '1';</v>
      </c>
      <c r="M195" t="str">
        <f t="shared" si="10"/>
        <v>Delete from UFMT_BUILD_RULE Where FORMAT_ID = '404' AND FIELD_NO = '7' AND PRIORITY = '1';</v>
      </c>
      <c r="O195" t="s">
        <v>1326</v>
      </c>
      <c r="P195" t="str">
        <f>VLOOKUP(D195,UFMT_FIELD_FORMAT!A:H,8,FALSE)</f>
        <v>Variable length</v>
      </c>
      <c r="Q195" t="str">
        <f>IF(ISBLANK(E195),"",VLOOKUP(E195,UFMT_CONDITION!A:J,10,FALSE))</f>
        <v/>
      </c>
      <c r="R195" t="str">
        <f>VLOOKUP(F195,UFMT_VALUE!A:E,5,FALSE)</f>
        <v>Dummy local data</v>
      </c>
      <c r="S195" t="str">
        <f>IF(ISBLANK(G195),"",VLOOKUP(G195,UFMT_CONVERSION!A:C,3,FALSE))</f>
        <v/>
      </c>
      <c r="T195" t="str">
        <f t="shared" si="11"/>
        <v>Field 'Variable length', Value 'Dummy local data'</v>
      </c>
    </row>
    <row r="196" spans="1:20" x14ac:dyDescent="0.35">
      <c r="A196" s="2">
        <v>405</v>
      </c>
      <c r="B196" s="2">
        <v>1</v>
      </c>
      <c r="C196" s="2">
        <v>1</v>
      </c>
      <c r="D196" s="2">
        <v>44</v>
      </c>
      <c r="E196" s="2">
        <v>12</v>
      </c>
      <c r="F196" s="2">
        <v>285</v>
      </c>
      <c r="H196" s="2">
        <v>0</v>
      </c>
      <c r="I196" s="2">
        <v>0</v>
      </c>
      <c r="K196" t="str">
        <f t="shared" ref="K196:K264" si="12">"Insert into UFMT_BUILD_RULE (FORMAT_ID, FIELD_NO, PRIORITY, FIELD_ID, COND_ID, VALUE_ID, CONV_KEY, F_CHECK, F_WRITE) Values ('"&amp;A196&amp;"', '"&amp;B196&amp;"', '"&amp;C196&amp;"', '"&amp;D196&amp;"', '"&amp;E196&amp;"', '"&amp;F196&amp;"', '"&amp;G196&amp;"', '"&amp;H196&amp;"', '"&amp;I196&amp;"');"</f>
        <v>Insert into UFMT_BUILD_RULE (FORMAT_ID, FIELD_NO, PRIORITY, FIELD_ID, COND_ID, VALUE_ID, CONV_KEY, F_CHECK, F_WRITE) Values ('405', '1', '1', '44', '12', '285', '', '0', '0');</v>
      </c>
      <c r="L196" t="str">
        <f t="shared" ref="L196:L264" si="13">"Update UFMT_BUILD_RULE SET FIELD_ID='"&amp;D196&amp;"',COND_ID='"&amp;E196&amp;"',VALUE_ID='"&amp;F196&amp;"',CONV_KEY='"&amp;G196&amp;"',F_CHECK='"&amp;H196&amp;"',F_WRITE='"&amp;I196&amp;"' Where FORMAT_ID = '"&amp;A196&amp;"' AND FIELD_NO = '"&amp;B196&amp;"' AND PRIORITY = '"&amp;C196&amp;"';"</f>
        <v>Update UFMT_BUILD_RULE SET FIELD_ID='44',COND_ID='12',VALUE_ID='285',CONV_KEY='',F_CHECK='0',F_WRITE='0' Where FORMAT_ID = '405' AND FIELD_NO = '1' AND PRIORITY = '1';</v>
      </c>
      <c r="M196" t="str">
        <f t="shared" ref="M196:M264" si="14">"Delete from UFMT_BUILD_RULE Where FORMAT_ID = '"&amp;A196&amp;"' AND FIELD_NO = '"&amp;B196&amp;"' AND PRIORITY = '"&amp;C196&amp;"';"</f>
        <v>Delete from UFMT_BUILD_RULE Where FORMAT_ID = '405' AND FIELD_NO = '1' AND PRIORITY = '1';</v>
      </c>
      <c r="O196" t="s">
        <v>1326</v>
      </c>
      <c r="P196" t="str">
        <f>VLOOKUP(D196,UFMT_FIELD_FORMAT!A:H,8,FALSE)</f>
        <v>Variable length</v>
      </c>
      <c r="Q196" t="str">
        <f>IF(ISBLANK(E196),"",VLOOKUP(E196,UFMT_CONDITION!A:J,10,FALSE))</f>
        <v>ALWAYS FALSE condition</v>
      </c>
      <c r="R196" t="str">
        <f>VLOOKUP(F196,UFMT_VALUE!A:E,5,FALSE)</f>
        <v>Dummy local data</v>
      </c>
      <c r="S196" t="str">
        <f>IF(ISBLANK(G196),"",VLOOKUP(G196,UFMT_CONVERSION!A:C,3,FALSE))</f>
        <v/>
      </c>
      <c r="T196" t="str">
        <f t="shared" ref="T196:T259" si="15">"Field '"&amp;P196&amp;IF(Q196="","","',Cond '"&amp;Q196)&amp;"', Value '"&amp;R196&amp;IF(S196="","","', Conv '"&amp;S196)&amp;"'"</f>
        <v>Field 'Variable length',Cond 'ALWAYS FALSE condition', Value 'Dummy local data'</v>
      </c>
    </row>
    <row r="197" spans="1:20" x14ac:dyDescent="0.35">
      <c r="A197" s="2">
        <v>405</v>
      </c>
      <c r="B197" s="2">
        <v>2</v>
      </c>
      <c r="C197" s="2">
        <v>1</v>
      </c>
      <c r="D197" s="2">
        <v>45</v>
      </c>
      <c r="E197" s="2"/>
      <c r="F197" s="2">
        <v>49</v>
      </c>
      <c r="H197" s="2">
        <v>0</v>
      </c>
      <c r="I197" s="2">
        <v>0</v>
      </c>
      <c r="K197" t="str">
        <f t="shared" si="12"/>
        <v>Insert into UFMT_BUILD_RULE (FORMAT_ID, FIELD_NO, PRIORITY, FIELD_ID, COND_ID, VALUE_ID, CONV_KEY, F_CHECK, F_WRITE) Values ('405', '2', '1', '45', '', '49', '', '0', '0');</v>
      </c>
      <c r="L197" t="str">
        <f t="shared" si="13"/>
        <v>Update UFMT_BUILD_RULE SET FIELD_ID='45',COND_ID='',VALUE_ID='49',CONV_KEY='',F_CHECK='0',F_WRITE='0' Where FORMAT_ID = '405' AND FIELD_NO = '2' AND PRIORITY = '1';</v>
      </c>
      <c r="M197" t="str">
        <f t="shared" si="14"/>
        <v>Delete from UFMT_BUILD_RULE Where FORMAT_ID = '405' AND FIELD_NO = '2' AND PRIORITY = '1';</v>
      </c>
      <c r="O197" t="s">
        <v>1326</v>
      </c>
      <c r="P197" t="str">
        <f>VLOOKUP(D197,UFMT_FIELD_FORMAT!A:H,8,FALSE)</f>
        <v>016 Fix Padded R Space</v>
      </c>
      <c r="Q197" t="str">
        <f>IF(ISBLANK(E197),"",VLOOKUP(E197,UFMT_CONDITION!A:J,10,FALSE))</f>
        <v/>
      </c>
      <c r="R197" t="str">
        <f>VLOOKUP(F197,UFMT_VALUE!A:E,5,FALSE)</f>
        <v>Tag, SVT_AUTH_ID_RESP, string</v>
      </c>
      <c r="S197" t="str">
        <f>IF(ISBLANK(G197),"",VLOOKUP(G197,UFMT_CONVERSION!A:C,3,FALSE))</f>
        <v/>
      </c>
      <c r="T197" t="str">
        <f t="shared" si="15"/>
        <v>Field '016 Fix Padded R Space', Value 'Tag, SVT_AUTH_ID_RESP, string'</v>
      </c>
    </row>
    <row r="198" spans="1:20" x14ac:dyDescent="0.35">
      <c r="A198">
        <v>1100</v>
      </c>
      <c r="B198">
        <v>7</v>
      </c>
      <c r="C198">
        <v>1</v>
      </c>
      <c r="D198">
        <v>25</v>
      </c>
      <c r="F198">
        <v>206</v>
      </c>
      <c r="H198">
        <v>0</v>
      </c>
      <c r="I198">
        <v>0</v>
      </c>
      <c r="K198" t="str">
        <f t="shared" si="12"/>
        <v>Insert into UFMT_BUILD_RULE (FORMAT_ID, FIELD_NO, PRIORITY, FIELD_ID, COND_ID, VALUE_ID, CONV_KEY, F_CHECK, F_WRITE) Values ('1100', '7', '1', '25', '', '206', '', '0', '0');</v>
      </c>
      <c r="L198" t="str">
        <f t="shared" si="13"/>
        <v>Update UFMT_BUILD_RULE SET FIELD_ID='25',COND_ID='',VALUE_ID='206',CONV_KEY='',F_CHECK='0',F_WRITE='0' Where FORMAT_ID = '1100' AND FIELD_NO = '7' AND PRIORITY = '1';</v>
      </c>
      <c r="M198" t="str">
        <f t="shared" si="14"/>
        <v>Delete from UFMT_BUILD_RULE Where FORMAT_ID = '1100' AND FIELD_NO = '7' AND PRIORITY = '1';</v>
      </c>
      <c r="O198" t="s">
        <v>1326</v>
      </c>
      <c r="P198" t="str">
        <f>VLOOKUP(D198,UFMT_FIELD_FORMAT!A:H,8,FALSE)</f>
        <v>010 Fix Padded L0</v>
      </c>
      <c r="Q198" t="str">
        <f>IF(ISBLANK(E198),"",VLOOKUP(E198,UFMT_CONDITION!A:J,10,FALSE))</f>
        <v/>
      </c>
      <c r="R198" t="str">
        <f>VLOOKUP(F198,UFMT_VALUE!A:E,5,FALSE)</f>
        <v>Tag, SVT_TRANSMIT_TIME, integer</v>
      </c>
      <c r="S198" t="str">
        <f>IF(ISBLANK(G198),"",VLOOKUP(G198,UFMT_CONVERSION!A:C,3,FALSE))</f>
        <v/>
      </c>
      <c r="T198" t="str">
        <f t="shared" si="15"/>
        <v>Field '010 Fix Padded L0', Value 'Tag, SVT_TRANSMIT_TIME, integer'</v>
      </c>
    </row>
    <row r="199" spans="1:20" x14ac:dyDescent="0.35">
      <c r="A199">
        <v>1100</v>
      </c>
      <c r="B199">
        <v>11</v>
      </c>
      <c r="C199">
        <v>1</v>
      </c>
      <c r="D199">
        <v>5</v>
      </c>
      <c r="F199">
        <v>40</v>
      </c>
      <c r="G199">
        <v>52</v>
      </c>
      <c r="H199">
        <v>0</v>
      </c>
      <c r="I199">
        <v>0</v>
      </c>
      <c r="K199" t="str">
        <f t="shared" si="12"/>
        <v>Insert into UFMT_BUILD_RULE (FORMAT_ID, FIELD_NO, PRIORITY, FIELD_ID, COND_ID, VALUE_ID, CONV_KEY, F_CHECK, F_WRITE) Values ('1100', '11', '1', '5', '', '40', '52', '0', '0');</v>
      </c>
      <c r="L199" t="str">
        <f t="shared" si="13"/>
        <v>Update UFMT_BUILD_RULE SET FIELD_ID='5',COND_ID='',VALUE_ID='40',CONV_KEY='52',F_CHECK='0',F_WRITE='0' Where FORMAT_ID = '1100' AND FIELD_NO = '11' AND PRIORITY = '1';</v>
      </c>
      <c r="M199" t="str">
        <f t="shared" si="14"/>
        <v>Delete from UFMT_BUILD_RULE Where FORMAT_ID = '1100' AND FIELD_NO = '11' AND PRIORITY = '1';</v>
      </c>
      <c r="O199" t="s">
        <v>1326</v>
      </c>
      <c r="P199" t="str">
        <f>VLOOKUP(D199,UFMT_FIELD_FORMAT!A:H,8,FALSE)</f>
        <v>006 Fix Padded L0</v>
      </c>
      <c r="Q199" t="str">
        <f>IF(ISBLANK(E199),"",VLOOKUP(E199,UFMT_CONDITION!A:J,10,FALSE))</f>
        <v/>
      </c>
      <c r="R199" t="str">
        <f>VLOOKUP(F199,UFMT_VALUE!A:E,5,FALSE)</f>
        <v>Tag, SVT_UTRANSNO</v>
      </c>
      <c r="S199" t="str">
        <f>IF(ISBLANK(G199),"",VLOOKUP(G199,UFMT_CONVERSION!A:C,3,FALSE))</f>
        <v>Get F11 from utrnno (last 6 digits)</v>
      </c>
      <c r="T199" t="str">
        <f t="shared" si="15"/>
        <v>Field '006 Fix Padded L0', Value 'Tag, SVT_UTRANSNO', Conv 'Get F11 from utrnno (last 6 digits)'</v>
      </c>
    </row>
    <row r="200" spans="1:20" x14ac:dyDescent="0.35">
      <c r="A200">
        <v>1100</v>
      </c>
      <c r="B200">
        <v>48</v>
      </c>
      <c r="C200">
        <v>1</v>
      </c>
      <c r="D200">
        <v>20</v>
      </c>
      <c r="E200">
        <v>12</v>
      </c>
      <c r="F200">
        <v>50</v>
      </c>
      <c r="H200">
        <v>0</v>
      </c>
      <c r="I200">
        <v>0</v>
      </c>
      <c r="K200" t="str">
        <f t="shared" si="12"/>
        <v>Insert into UFMT_BUILD_RULE (FORMAT_ID, FIELD_NO, PRIORITY, FIELD_ID, COND_ID, VALUE_ID, CONV_KEY, F_CHECK, F_WRITE) Values ('1100', '48', '1', '20', '12', '50', '', '0', '0');</v>
      </c>
      <c r="L200" t="str">
        <f t="shared" si="13"/>
        <v>Update UFMT_BUILD_RULE SET FIELD_ID='20',COND_ID='12',VALUE_ID='50',CONV_KEY='',F_CHECK='0',F_WRITE='0' Where FORMAT_ID = '1100' AND FIELD_NO = '48' AND PRIORITY = '1';</v>
      </c>
      <c r="M200" t="str">
        <f t="shared" si="14"/>
        <v>Delete from UFMT_BUILD_RULE Where FORMAT_ID = '1100' AND FIELD_NO = '48' AND PRIORITY = '1';</v>
      </c>
      <c r="O200" t="s">
        <v>1326</v>
      </c>
      <c r="P200" t="str">
        <f>VLOOKUP(D200,UFMT_FIELD_FORMAT!A:H,8,FALSE)</f>
        <v>999 Var LLLA</v>
      </c>
      <c r="Q200" t="str">
        <f>IF(ISBLANK(E200),"",VLOOKUP(E200,UFMT_CONDITION!A:J,10,FALSE))</f>
        <v>ALWAYS FALSE condition</v>
      </c>
      <c r="R200" t="str">
        <f>VLOOKUP(F200,UFMT_VALUE!A:E,5,FALSE)</f>
        <v>DE48 Additional data</v>
      </c>
      <c r="S200" t="str">
        <f>IF(ISBLANK(G200),"",VLOOKUP(G200,UFMT_CONVERSION!A:C,3,FALSE))</f>
        <v/>
      </c>
      <c r="T200" t="str">
        <f t="shared" si="15"/>
        <v>Field '999 Var LLLA',Cond 'ALWAYS FALSE condition', Value 'DE48 Additional data'</v>
      </c>
    </row>
    <row r="201" spans="1:20" x14ac:dyDescent="0.35">
      <c r="A201">
        <v>1100</v>
      </c>
      <c r="B201">
        <v>70</v>
      </c>
      <c r="C201">
        <v>1</v>
      </c>
      <c r="D201">
        <v>14</v>
      </c>
      <c r="F201" s="2">
        <v>363</v>
      </c>
      <c r="G201" s="2">
        <v>152</v>
      </c>
      <c r="H201">
        <v>0</v>
      </c>
      <c r="I201">
        <v>0</v>
      </c>
      <c r="K201" t="str">
        <f t="shared" si="12"/>
        <v>Insert into UFMT_BUILD_RULE (FORMAT_ID, FIELD_NO, PRIORITY, FIELD_ID, COND_ID, VALUE_ID, CONV_KEY, F_CHECK, F_WRITE) Values ('1100', '70', '1', '14', '', '363', '152', '0', '0');</v>
      </c>
      <c r="L201" t="str">
        <f t="shared" si="13"/>
        <v>Update UFMT_BUILD_RULE SET FIELD_ID='14',COND_ID='',VALUE_ID='363',CONV_KEY='152',F_CHECK='0',F_WRITE='0' Where FORMAT_ID = '1100' AND FIELD_NO = '70' AND PRIORITY = '1';</v>
      </c>
      <c r="M201" t="str">
        <f t="shared" si="14"/>
        <v>Delete from UFMT_BUILD_RULE Where FORMAT_ID = '1100' AND FIELD_NO = '70' AND PRIORITY = '1';</v>
      </c>
      <c r="O201" t="s">
        <v>1326</v>
      </c>
      <c r="P201" t="str">
        <f>VLOOKUP(D201,UFMT_FIELD_FORMAT!A:H,8,FALSE)</f>
        <v>003 Fix Padded L</v>
      </c>
      <c r="Q201" t="str">
        <f>IF(ISBLANK(E201),"",VLOOKUP(E201,UFMT_CONDITION!A:J,10,FALSE))</f>
        <v/>
      </c>
      <c r="R201" t="str">
        <f>VLOOKUP(F201,UFMT_VALUE!A:E,5,FALSE)</f>
        <v>Tag, SVT_TXN_TYPE</v>
      </c>
      <c r="S201" t="str">
        <f>IF(ISBLANK(G201),"",VLOOKUP(G201,UFMT_CONVERSION!A:C,3,FALSE))</f>
        <v>Xlink trans_type-&gt;F70</v>
      </c>
      <c r="T201" t="str">
        <f t="shared" si="15"/>
        <v>Field '003 Fix Padded L', Value 'Tag, SVT_TXN_TYPE', Conv 'Xlink trans_type-&gt;F70'</v>
      </c>
    </row>
    <row r="202" spans="1:20" x14ac:dyDescent="0.35">
      <c r="A202">
        <v>1101</v>
      </c>
      <c r="B202">
        <v>7</v>
      </c>
      <c r="C202">
        <v>1</v>
      </c>
      <c r="D202">
        <v>25</v>
      </c>
      <c r="F202">
        <v>206</v>
      </c>
      <c r="H202">
        <v>0</v>
      </c>
      <c r="I202">
        <v>0</v>
      </c>
      <c r="K202" t="str">
        <f t="shared" si="12"/>
        <v>Insert into UFMT_BUILD_RULE (FORMAT_ID, FIELD_NO, PRIORITY, FIELD_ID, COND_ID, VALUE_ID, CONV_KEY, F_CHECK, F_WRITE) Values ('1101', '7', '1', '25', '', '206', '', '0', '0');</v>
      </c>
      <c r="L202" t="str">
        <f t="shared" si="13"/>
        <v>Update UFMT_BUILD_RULE SET FIELD_ID='25',COND_ID='',VALUE_ID='206',CONV_KEY='',F_CHECK='0',F_WRITE='0' Where FORMAT_ID = '1101' AND FIELD_NO = '7' AND PRIORITY = '1';</v>
      </c>
      <c r="M202" t="str">
        <f t="shared" si="14"/>
        <v>Delete from UFMT_BUILD_RULE Where FORMAT_ID = '1101' AND FIELD_NO = '7' AND PRIORITY = '1';</v>
      </c>
      <c r="O202" t="s">
        <v>1326</v>
      </c>
      <c r="P202" t="str">
        <f>VLOOKUP(D202,UFMT_FIELD_FORMAT!A:H,8,FALSE)</f>
        <v>010 Fix Padded L0</v>
      </c>
      <c r="Q202" t="str">
        <f>IF(ISBLANK(E202),"",VLOOKUP(E202,UFMT_CONDITION!A:J,10,FALSE))</f>
        <v/>
      </c>
      <c r="R202" t="str">
        <f>VLOOKUP(F202,UFMT_VALUE!A:E,5,FALSE)</f>
        <v>Tag, SVT_TRANSMIT_TIME, integer</v>
      </c>
      <c r="S202" t="str">
        <f>IF(ISBLANK(G202),"",VLOOKUP(G202,UFMT_CONVERSION!A:C,3,FALSE))</f>
        <v/>
      </c>
      <c r="T202" t="str">
        <f t="shared" si="15"/>
        <v>Field '010 Fix Padded L0', Value 'Tag, SVT_TRANSMIT_TIME, integer'</v>
      </c>
    </row>
    <row r="203" spans="1:20" x14ac:dyDescent="0.35">
      <c r="A203">
        <v>1101</v>
      </c>
      <c r="B203">
        <v>11</v>
      </c>
      <c r="C203">
        <v>1</v>
      </c>
      <c r="D203">
        <v>5</v>
      </c>
      <c r="F203">
        <v>47</v>
      </c>
      <c r="H203">
        <v>0</v>
      </c>
      <c r="I203">
        <v>0</v>
      </c>
      <c r="K203" t="str">
        <f t="shared" si="12"/>
        <v>Insert into UFMT_BUILD_RULE (FORMAT_ID, FIELD_NO, PRIORITY, FIELD_ID, COND_ID, VALUE_ID, CONV_KEY, F_CHECK, F_WRITE) Values ('1101', '11', '1', '5', '', '47', '', '0', '0');</v>
      </c>
      <c r="L203" t="str">
        <f t="shared" si="13"/>
        <v>Update UFMT_BUILD_RULE SET FIELD_ID='5',COND_ID='',VALUE_ID='47',CONV_KEY='',F_CHECK='0',F_WRITE='0' Where FORMAT_ID = '1101' AND FIELD_NO = '11' AND PRIORITY = '1';</v>
      </c>
      <c r="M203" t="str">
        <f t="shared" si="14"/>
        <v>Delete from UFMT_BUILD_RULE Where FORMAT_ID = '1101' AND FIELD_NO = '11' AND PRIORITY = '1';</v>
      </c>
      <c r="O203" t="s">
        <v>1326</v>
      </c>
      <c r="P203" t="str">
        <f>VLOOKUP(D203,UFMT_FIELD_FORMAT!A:H,8,FALSE)</f>
        <v>006 Fix Padded L0</v>
      </c>
      <c r="Q203" t="str">
        <f>IF(ISBLANK(E203),"",VLOOKUP(E203,UFMT_CONDITION!A:J,10,FALSE))</f>
        <v/>
      </c>
      <c r="R203" t="str">
        <f>VLOOKUP(F203,UFMT_VALUE!A:E,5,FALSE)</f>
        <v>Tag, SVT_ACQ_TRACE_NO, string</v>
      </c>
      <c r="S203" t="str">
        <f>IF(ISBLANK(G203),"",VLOOKUP(G203,UFMT_CONVERSION!A:C,3,FALSE))</f>
        <v/>
      </c>
      <c r="T203" t="str">
        <f t="shared" si="15"/>
        <v>Field '006 Fix Padded L0', Value 'Tag, SVT_ACQ_TRACE_NO, string'</v>
      </c>
    </row>
    <row r="204" spans="1:20" x14ac:dyDescent="0.35">
      <c r="A204">
        <v>1101</v>
      </c>
      <c r="B204">
        <v>39</v>
      </c>
      <c r="C204">
        <v>1</v>
      </c>
      <c r="D204">
        <v>46</v>
      </c>
      <c r="F204">
        <v>44</v>
      </c>
      <c r="G204">
        <v>134</v>
      </c>
      <c r="H204">
        <v>0</v>
      </c>
      <c r="I204">
        <v>1</v>
      </c>
      <c r="K204" t="str">
        <f t="shared" si="12"/>
        <v>Insert into UFMT_BUILD_RULE (FORMAT_ID, FIELD_NO, PRIORITY, FIELD_ID, COND_ID, VALUE_ID, CONV_KEY, F_CHECK, F_WRITE) Values ('1101', '39', '1', '46', '', '44', '134', '0', '1');</v>
      </c>
      <c r="L204" t="str">
        <f t="shared" si="13"/>
        <v>Update UFMT_BUILD_RULE SET FIELD_ID='46',COND_ID='',VALUE_ID='44',CONV_KEY='134',F_CHECK='0',F_WRITE='1' Where FORMAT_ID = '1101' AND FIELD_NO = '39' AND PRIORITY = '1';</v>
      </c>
      <c r="M204" t="str">
        <f t="shared" si="14"/>
        <v>Delete from UFMT_BUILD_RULE Where FORMAT_ID = '1101' AND FIELD_NO = '39' AND PRIORITY = '1';</v>
      </c>
      <c r="O204" t="s">
        <v>1326</v>
      </c>
      <c r="P204" t="str">
        <f>VLOOKUP(D204,UFMT_FIELD_FORMAT!A:H,8,FALSE)</f>
        <v>02 Fix Padded L0</v>
      </c>
      <c r="Q204" t="str">
        <f>IF(ISBLANK(E204),"",VLOOKUP(E204,UFMT_CONDITION!A:J,10,FALSE))</f>
        <v/>
      </c>
      <c r="R204" t="str">
        <f>VLOOKUP(F204,UFMT_VALUE!A:E,5,FALSE)</f>
        <v>Tag, SVT_SV_RESP</v>
      </c>
      <c r="S204" t="str">
        <f>IF(ISBLANK(G204),"",VLOOKUP(G204,UFMT_CONVERSION!A:C,3,FALSE))</f>
        <v>Xlink F39-&gt;SV RESP</v>
      </c>
      <c r="T204" t="str">
        <f t="shared" si="15"/>
        <v>Field '02 Fix Padded L0', Value 'Tag, SVT_SV_RESP', Conv 'Xlink F39-&gt;SV RESP'</v>
      </c>
    </row>
    <row r="205" spans="1:20" x14ac:dyDescent="0.35">
      <c r="A205">
        <v>1101</v>
      </c>
      <c r="B205">
        <v>70</v>
      </c>
      <c r="C205">
        <v>1</v>
      </c>
      <c r="D205">
        <v>14</v>
      </c>
      <c r="F205">
        <v>86</v>
      </c>
      <c r="H205">
        <v>0</v>
      </c>
      <c r="I205">
        <v>0</v>
      </c>
      <c r="K205" t="str">
        <f t="shared" si="12"/>
        <v>Insert into UFMT_BUILD_RULE (FORMAT_ID, FIELD_NO, PRIORITY, FIELD_ID, COND_ID, VALUE_ID, CONV_KEY, F_CHECK, F_WRITE) Values ('1101', '70', '1', '14', '', '86', '', '0', '0');</v>
      </c>
      <c r="L205" t="str">
        <f t="shared" si="13"/>
        <v>Update UFMT_BUILD_RULE SET FIELD_ID='14',COND_ID='',VALUE_ID='86',CONV_KEY='',F_CHECK='0',F_WRITE='0' Where FORMAT_ID = '1101' AND FIELD_NO = '70' AND PRIORITY = '1';</v>
      </c>
      <c r="M205" t="str">
        <f t="shared" si="14"/>
        <v>Delete from UFMT_BUILD_RULE Where FORMAT_ID = '1101' AND FIELD_NO = '70' AND PRIORITY = '1';</v>
      </c>
      <c r="O205" t="s">
        <v>1326</v>
      </c>
      <c r="P205" t="str">
        <f>VLOOKUP(D205,UFMT_FIELD_FORMAT!A:H,8,FALSE)</f>
        <v>003 Fix Padded L</v>
      </c>
      <c r="Q205" t="str">
        <f>IF(ISBLANK(E205),"",VLOOKUP(E205,UFMT_CONDITION!A:J,10,FALSE))</f>
        <v/>
      </c>
      <c r="R205" t="str">
        <f>VLOOKUP(F205,UFMT_VALUE!A:E,5,FALSE)</f>
        <v>Const, Network code for 87 LOGIN</v>
      </c>
      <c r="S205" t="str">
        <f>IF(ISBLANK(G205),"",VLOOKUP(G205,UFMT_CONVERSION!A:C,3,FALSE))</f>
        <v/>
      </c>
      <c r="T205" t="str">
        <f t="shared" si="15"/>
        <v>Field '003 Fix Padded L', Value 'Const, Network code for 87 LOGIN'</v>
      </c>
    </row>
    <row r="206" spans="1:20" x14ac:dyDescent="0.35">
      <c r="A206">
        <v>1102</v>
      </c>
      <c r="B206">
        <v>7</v>
      </c>
      <c r="C206">
        <v>1</v>
      </c>
      <c r="D206">
        <v>25</v>
      </c>
      <c r="F206">
        <v>206</v>
      </c>
      <c r="H206">
        <v>0</v>
      </c>
      <c r="I206">
        <v>1</v>
      </c>
      <c r="K206" t="str">
        <f t="shared" si="12"/>
        <v>Insert into UFMT_BUILD_RULE (FORMAT_ID, FIELD_NO, PRIORITY, FIELD_ID, COND_ID, VALUE_ID, CONV_KEY, F_CHECK, F_WRITE) Values ('1102', '7', '1', '25', '', '206', '', '0', '1');</v>
      </c>
      <c r="L206" t="str">
        <f t="shared" si="13"/>
        <v>Update UFMT_BUILD_RULE SET FIELD_ID='25',COND_ID='',VALUE_ID='206',CONV_KEY='',F_CHECK='0',F_WRITE='1' Where FORMAT_ID = '1102' AND FIELD_NO = '7' AND PRIORITY = '1';</v>
      </c>
      <c r="M206" t="str">
        <f t="shared" si="14"/>
        <v>Delete from UFMT_BUILD_RULE Where FORMAT_ID = '1102' AND FIELD_NO = '7' AND PRIORITY = '1';</v>
      </c>
      <c r="O206" t="s">
        <v>1326</v>
      </c>
      <c r="P206" t="str">
        <f>VLOOKUP(D206,UFMT_FIELD_FORMAT!A:H,8,FALSE)</f>
        <v>010 Fix Padded L0</v>
      </c>
      <c r="Q206" t="str">
        <f>IF(ISBLANK(E206),"",VLOOKUP(E206,UFMT_CONDITION!A:J,10,FALSE))</f>
        <v/>
      </c>
      <c r="R206" t="str">
        <f>VLOOKUP(F206,UFMT_VALUE!A:E,5,FALSE)</f>
        <v>Tag, SVT_TRANSMIT_TIME, integer</v>
      </c>
      <c r="S206" t="str">
        <f>IF(ISBLANK(G206),"",VLOOKUP(G206,UFMT_CONVERSION!A:C,3,FALSE))</f>
        <v/>
      </c>
      <c r="T206" t="str">
        <f t="shared" si="15"/>
        <v>Field '010 Fix Padded L0', Value 'Tag, SVT_TRANSMIT_TIME, integer'</v>
      </c>
    </row>
    <row r="207" spans="1:20" x14ac:dyDescent="0.35">
      <c r="A207">
        <v>1102</v>
      </c>
      <c r="B207">
        <v>11</v>
      </c>
      <c r="C207">
        <v>1</v>
      </c>
      <c r="D207">
        <v>5</v>
      </c>
      <c r="F207">
        <v>47</v>
      </c>
      <c r="H207">
        <v>0</v>
      </c>
      <c r="I207">
        <v>1</v>
      </c>
      <c r="K207" t="str">
        <f t="shared" si="12"/>
        <v>Insert into UFMT_BUILD_RULE (FORMAT_ID, FIELD_NO, PRIORITY, FIELD_ID, COND_ID, VALUE_ID, CONV_KEY, F_CHECK, F_WRITE) Values ('1102', '11', '1', '5', '', '47', '', '0', '1');</v>
      </c>
      <c r="L207" t="str">
        <f t="shared" si="13"/>
        <v>Update UFMT_BUILD_RULE SET FIELD_ID='5',COND_ID='',VALUE_ID='47',CONV_KEY='',F_CHECK='0',F_WRITE='1' Where FORMAT_ID = '1102' AND FIELD_NO = '11' AND PRIORITY = '1';</v>
      </c>
      <c r="M207" t="str">
        <f t="shared" si="14"/>
        <v>Delete from UFMT_BUILD_RULE Where FORMAT_ID = '1102' AND FIELD_NO = '11' AND PRIORITY = '1';</v>
      </c>
      <c r="O207" t="s">
        <v>1326</v>
      </c>
      <c r="P207" t="str">
        <f>VLOOKUP(D207,UFMT_FIELD_FORMAT!A:H,8,FALSE)</f>
        <v>006 Fix Padded L0</v>
      </c>
      <c r="Q207" t="str">
        <f>IF(ISBLANK(E207),"",VLOOKUP(E207,UFMT_CONDITION!A:J,10,FALSE))</f>
        <v/>
      </c>
      <c r="R207" t="str">
        <f>VLOOKUP(F207,UFMT_VALUE!A:E,5,FALSE)</f>
        <v>Tag, SVT_ACQ_TRACE_NO, string</v>
      </c>
      <c r="S207" t="str">
        <f>IF(ISBLANK(G207),"",VLOOKUP(G207,UFMT_CONVERSION!A:C,3,FALSE))</f>
        <v/>
      </c>
      <c r="T207" t="str">
        <f t="shared" si="15"/>
        <v>Field '006 Fix Padded L0', Value 'Tag, SVT_ACQ_TRACE_NO, string'</v>
      </c>
    </row>
    <row r="208" spans="1:20" x14ac:dyDescent="0.35">
      <c r="A208">
        <v>1102</v>
      </c>
      <c r="B208">
        <v>48</v>
      </c>
      <c r="C208">
        <v>1</v>
      </c>
      <c r="D208">
        <v>20</v>
      </c>
      <c r="F208">
        <v>50</v>
      </c>
      <c r="H208">
        <v>0</v>
      </c>
      <c r="I208">
        <v>1</v>
      </c>
      <c r="K208" t="str">
        <f t="shared" si="12"/>
        <v>Insert into UFMT_BUILD_RULE (FORMAT_ID, FIELD_NO, PRIORITY, FIELD_ID, COND_ID, VALUE_ID, CONV_KEY, F_CHECK, F_WRITE) Values ('1102', '48', '1', '20', '', '50', '', '0', '1');</v>
      </c>
      <c r="L208" t="str">
        <f t="shared" si="13"/>
        <v>Update UFMT_BUILD_RULE SET FIELD_ID='20',COND_ID='',VALUE_ID='50',CONV_KEY='',F_CHECK='0',F_WRITE='1' Where FORMAT_ID = '1102' AND FIELD_NO = '48' AND PRIORITY = '1';</v>
      </c>
      <c r="M208" t="str">
        <f t="shared" si="14"/>
        <v>Delete from UFMT_BUILD_RULE Where FORMAT_ID = '1102' AND FIELD_NO = '48' AND PRIORITY = '1';</v>
      </c>
      <c r="O208" t="s">
        <v>1326</v>
      </c>
      <c r="P208" t="str">
        <f>VLOOKUP(D208,UFMT_FIELD_FORMAT!A:H,8,FALSE)</f>
        <v>999 Var LLLA</v>
      </c>
      <c r="Q208" t="str">
        <f>IF(ISBLANK(E208),"",VLOOKUP(E208,UFMT_CONDITION!A:J,10,FALSE))</f>
        <v/>
      </c>
      <c r="R208" t="str">
        <f>VLOOKUP(F208,UFMT_VALUE!A:E,5,FALSE)</f>
        <v>DE48 Additional data</v>
      </c>
      <c r="S208" t="str">
        <f>IF(ISBLANK(G208),"",VLOOKUP(G208,UFMT_CONVERSION!A:C,3,FALSE))</f>
        <v/>
      </c>
      <c r="T208" t="str">
        <f t="shared" si="15"/>
        <v>Field '999 Var LLLA', Value 'DE48 Additional data'</v>
      </c>
    </row>
    <row r="209" spans="1:20" x14ac:dyDescent="0.35">
      <c r="A209">
        <v>1102</v>
      </c>
      <c r="B209">
        <v>48</v>
      </c>
      <c r="C209">
        <v>2</v>
      </c>
      <c r="D209">
        <v>20</v>
      </c>
      <c r="F209">
        <v>311</v>
      </c>
      <c r="G209">
        <v>137</v>
      </c>
      <c r="H209">
        <v>0</v>
      </c>
      <c r="I209">
        <v>1</v>
      </c>
      <c r="K209" t="str">
        <f t="shared" si="12"/>
        <v>Insert into UFMT_BUILD_RULE (FORMAT_ID, FIELD_NO, PRIORITY, FIELD_ID, COND_ID, VALUE_ID, CONV_KEY, F_CHECK, F_WRITE) Values ('1102', '48', '2', '20', '', '311', '137', '0', '1');</v>
      </c>
      <c r="L209" t="str">
        <f t="shared" si="13"/>
        <v>Update UFMT_BUILD_RULE SET FIELD_ID='20',COND_ID='',VALUE_ID='311',CONV_KEY='137',F_CHECK='0',F_WRITE='1' Where FORMAT_ID = '1102' AND FIELD_NO = '48' AND PRIORITY = '2';</v>
      </c>
      <c r="M209" t="str">
        <f t="shared" si="14"/>
        <v>Delete from UFMT_BUILD_RULE Where FORMAT_ID = '1102' AND FIELD_NO = '48' AND PRIORITY = '2';</v>
      </c>
      <c r="O209" t="s">
        <v>1326</v>
      </c>
      <c r="P209" t="str">
        <f>VLOOKUP(D209,UFMT_FIELD_FORMAT!A:H,8,FALSE)</f>
        <v>999 Var LLLA</v>
      </c>
      <c r="Q209" t="str">
        <f>IF(ISBLANK(E209),"",VLOOKUP(E209,UFMT_CONDITION!A:J,10,FALSE))</f>
        <v/>
      </c>
      <c r="R209" t="str">
        <f>VLOOKUP(F209,UFMT_VALUE!A:E,5,FALSE)</f>
        <v>Tag, SVT_HSM_KEY_DATA, char</v>
      </c>
      <c r="S209" t="str">
        <f>IF(ISBLANK(G209),"",VLOOKUP(G209,UFMT_CONVERSION!A:C,3,FALSE))</f>
        <v>Extract ZPK from Xlink F48</v>
      </c>
      <c r="T209" t="str">
        <f t="shared" si="15"/>
        <v>Field '999 Var LLLA', Value 'Tag, SVT_HSM_KEY_DATA, char', Conv 'Extract ZPK from Xlink F48'</v>
      </c>
    </row>
    <row r="210" spans="1:20" x14ac:dyDescent="0.35">
      <c r="A210">
        <v>1102</v>
      </c>
      <c r="B210">
        <v>62</v>
      </c>
      <c r="C210">
        <v>1</v>
      </c>
      <c r="D210">
        <v>20</v>
      </c>
      <c r="F210">
        <v>285</v>
      </c>
      <c r="H210">
        <v>0</v>
      </c>
      <c r="I210">
        <v>0</v>
      </c>
      <c r="K210" t="str">
        <f t="shared" si="12"/>
        <v>Insert into UFMT_BUILD_RULE (FORMAT_ID, FIELD_NO, PRIORITY, FIELD_ID, COND_ID, VALUE_ID, CONV_KEY, F_CHECK, F_WRITE) Values ('1102', '62', '1', '20', '', '285', '', '0', '0');</v>
      </c>
      <c r="L210" t="str">
        <f t="shared" si="13"/>
        <v>Update UFMT_BUILD_RULE SET FIELD_ID='20',COND_ID='',VALUE_ID='285',CONV_KEY='',F_CHECK='0',F_WRITE='0' Where FORMAT_ID = '1102' AND FIELD_NO = '62' AND PRIORITY = '1';</v>
      </c>
      <c r="M210" t="str">
        <f t="shared" si="14"/>
        <v>Delete from UFMT_BUILD_RULE Where FORMAT_ID = '1102' AND FIELD_NO = '62' AND PRIORITY = '1';</v>
      </c>
      <c r="O210" t="s">
        <v>1326</v>
      </c>
      <c r="P210" t="str">
        <f>VLOOKUP(D210,UFMT_FIELD_FORMAT!A:H,8,FALSE)</f>
        <v>999 Var LLLA</v>
      </c>
      <c r="Q210" t="str">
        <f>IF(ISBLANK(E210),"",VLOOKUP(E210,UFMT_CONDITION!A:J,10,FALSE))</f>
        <v/>
      </c>
      <c r="R210" t="str">
        <f>VLOOKUP(F210,UFMT_VALUE!A:E,5,FALSE)</f>
        <v>Dummy local data</v>
      </c>
      <c r="S210" t="str">
        <f>IF(ISBLANK(G210),"",VLOOKUP(G210,UFMT_CONVERSION!A:C,3,FALSE))</f>
        <v/>
      </c>
      <c r="T210" t="str">
        <f t="shared" si="15"/>
        <v>Field '999 Var LLLA', Value 'Dummy local data'</v>
      </c>
    </row>
    <row r="211" spans="1:20" x14ac:dyDescent="0.35">
      <c r="A211">
        <v>1102</v>
      </c>
      <c r="B211">
        <v>70</v>
      </c>
      <c r="C211">
        <v>1</v>
      </c>
      <c r="D211">
        <v>14</v>
      </c>
      <c r="F211">
        <v>46</v>
      </c>
      <c r="H211">
        <v>0</v>
      </c>
      <c r="I211">
        <v>1</v>
      </c>
      <c r="K211" t="str">
        <f t="shared" si="12"/>
        <v>Insert into UFMT_BUILD_RULE (FORMAT_ID, FIELD_NO, PRIORITY, FIELD_ID, COND_ID, VALUE_ID, CONV_KEY, F_CHECK, F_WRITE) Values ('1102', '70', '1', '14', '', '46', '', '0', '1');</v>
      </c>
      <c r="L211" t="str">
        <f t="shared" si="13"/>
        <v>Update UFMT_BUILD_RULE SET FIELD_ID='14',COND_ID='',VALUE_ID='46',CONV_KEY='',F_CHECK='0',F_WRITE='1' Where FORMAT_ID = '1102' AND FIELD_NO = '70' AND PRIORITY = '1';</v>
      </c>
      <c r="M211" t="str">
        <f t="shared" si="14"/>
        <v>Delete from UFMT_BUILD_RULE Where FORMAT_ID = '1102' AND FIELD_NO = '70' AND PRIORITY = '1';</v>
      </c>
      <c r="O211" t="s">
        <v>1326</v>
      </c>
      <c r="P211" t="str">
        <f>VLOOKUP(D211,UFMT_FIELD_FORMAT!A:H,8,FALSE)</f>
        <v>003 Fix Padded L</v>
      </c>
      <c r="Q211" t="str">
        <f>IF(ISBLANK(E211),"",VLOOKUP(E211,UFMT_CONDITION!A:J,10,FALSE))</f>
        <v/>
      </c>
      <c r="R211" t="str">
        <f>VLOOKUP(F211,UFMT_VALUE!A:E,5,FALSE)</f>
        <v>Tag, SVT_NTWM_MSGTYPE, integer</v>
      </c>
      <c r="S211" t="str">
        <f>IF(ISBLANK(G211),"",VLOOKUP(G211,UFMT_CONVERSION!A:C,3,FALSE))</f>
        <v/>
      </c>
      <c r="T211" t="str">
        <f t="shared" si="15"/>
        <v>Field '003 Fix Padded L', Value 'Tag, SVT_NTWM_MSGTYPE, integer'</v>
      </c>
    </row>
    <row r="212" spans="1:20" x14ac:dyDescent="0.35">
      <c r="A212">
        <v>1102</v>
      </c>
      <c r="B212">
        <v>70</v>
      </c>
      <c r="C212">
        <v>2</v>
      </c>
      <c r="D212">
        <v>14</v>
      </c>
      <c r="F212">
        <v>363</v>
      </c>
      <c r="G212">
        <v>133</v>
      </c>
      <c r="H212">
        <v>0</v>
      </c>
      <c r="I212">
        <v>1</v>
      </c>
      <c r="K212" t="str">
        <f t="shared" si="12"/>
        <v>Insert into UFMT_BUILD_RULE (FORMAT_ID, FIELD_NO, PRIORITY, FIELD_ID, COND_ID, VALUE_ID, CONV_KEY, F_CHECK, F_WRITE) Values ('1102', '70', '2', '14', '', '363', '133', '0', '1');</v>
      </c>
      <c r="L212" t="str">
        <f t="shared" si="13"/>
        <v>Update UFMT_BUILD_RULE SET FIELD_ID='14',COND_ID='',VALUE_ID='363',CONV_KEY='133',F_CHECK='0',F_WRITE='1' Where FORMAT_ID = '1102' AND FIELD_NO = '70' AND PRIORITY = '2';</v>
      </c>
      <c r="M212" t="str">
        <f t="shared" si="14"/>
        <v>Delete from UFMT_BUILD_RULE Where FORMAT_ID = '1102' AND FIELD_NO = '70' AND PRIORITY = '2';</v>
      </c>
      <c r="O212" t="s">
        <v>1326</v>
      </c>
      <c r="P212" t="str">
        <f>VLOOKUP(D212,UFMT_FIELD_FORMAT!A:H,8,FALSE)</f>
        <v>003 Fix Padded L</v>
      </c>
      <c r="Q212" t="str">
        <f>IF(ISBLANK(E212),"",VLOOKUP(E212,UFMT_CONDITION!A:J,10,FALSE))</f>
        <v/>
      </c>
      <c r="R212" t="str">
        <f>VLOOKUP(F212,UFMT_VALUE!A:E,5,FALSE)</f>
        <v>Tag, SVT_TXN_TYPE</v>
      </c>
      <c r="S212" t="str">
        <f>IF(ISBLANK(G212),"",VLOOKUP(G212,UFMT_CONVERSION!A:C,3,FALSE))</f>
        <v>Xlink F70 -&gt; trans_type</v>
      </c>
      <c r="T212" t="str">
        <f t="shared" si="15"/>
        <v>Field '003 Fix Padded L', Value 'Tag, SVT_TXN_TYPE', Conv 'Xlink F70 -&gt; trans_type'</v>
      </c>
    </row>
    <row r="213" spans="1:20" x14ac:dyDescent="0.35">
      <c r="A213">
        <v>1102</v>
      </c>
      <c r="B213">
        <v>70</v>
      </c>
      <c r="C213">
        <v>3</v>
      </c>
      <c r="D213">
        <v>14</v>
      </c>
      <c r="E213">
        <v>78</v>
      </c>
      <c r="F213">
        <v>285</v>
      </c>
      <c r="G213">
        <v>136</v>
      </c>
      <c r="H213">
        <v>0</v>
      </c>
      <c r="I213">
        <v>1</v>
      </c>
      <c r="K213" t="str">
        <f t="shared" si="12"/>
        <v>Insert into UFMT_BUILD_RULE (FORMAT_ID, FIELD_NO, PRIORITY, FIELD_ID, COND_ID, VALUE_ID, CONV_KEY, F_CHECK, F_WRITE) Values ('1102', '70', '3', '14', '78', '285', '136', '0', '1');</v>
      </c>
      <c r="L213" t="str">
        <f t="shared" si="13"/>
        <v>Update UFMT_BUILD_RULE SET FIELD_ID='14',COND_ID='78',VALUE_ID='285',CONV_KEY='136',F_CHECK='0',F_WRITE='1' Where FORMAT_ID = '1102' AND FIELD_NO = '70' AND PRIORITY = '3';</v>
      </c>
      <c r="M213" t="str">
        <f t="shared" si="14"/>
        <v>Delete from UFMT_BUILD_RULE Where FORMAT_ID = '1102' AND FIELD_NO = '70' AND PRIORITY = '3';</v>
      </c>
      <c r="O213" t="s">
        <v>1326</v>
      </c>
      <c r="P213" t="str">
        <f>VLOOKUP(D213,UFMT_FIELD_FORMAT!A:H,8,FALSE)</f>
        <v>003 Fix Padded L</v>
      </c>
      <c r="Q213" t="str">
        <f>IF(ISBLANK(E213),"",VLOOKUP(E213,UFMT_CONDITION!A:J,10,FALSE))</f>
        <v xml:space="preserve">Xlink key change </v>
      </c>
      <c r="R213" t="str">
        <f>VLOOKUP(F213,UFMT_VALUE!A:E,5,FALSE)</f>
        <v>Dummy local data</v>
      </c>
      <c r="S213" t="str">
        <f>IF(ISBLANK(G213),"",VLOOKUP(G213,UFMT_CONVERSION!A:C,3,FALSE))</f>
        <v>Custom function import_and_store_key</v>
      </c>
      <c r="T213" t="str">
        <f t="shared" si="15"/>
        <v>Field '003 Fix Padded L',Cond 'Xlink key change ', Value 'Dummy local data', Conv 'Custom function import_and_store_key'</v>
      </c>
    </row>
    <row r="214" spans="1:20" x14ac:dyDescent="0.35">
      <c r="A214">
        <v>1103</v>
      </c>
      <c r="B214">
        <v>7</v>
      </c>
      <c r="C214">
        <v>1</v>
      </c>
      <c r="D214">
        <v>25</v>
      </c>
      <c r="F214">
        <v>206</v>
      </c>
      <c r="H214">
        <v>0</v>
      </c>
      <c r="I214">
        <v>0</v>
      </c>
      <c r="K214" t="str">
        <f t="shared" si="12"/>
        <v>Insert into UFMT_BUILD_RULE (FORMAT_ID, FIELD_NO, PRIORITY, FIELD_ID, COND_ID, VALUE_ID, CONV_KEY, F_CHECK, F_WRITE) Values ('1103', '7', '1', '25', '', '206', '', '0', '0');</v>
      </c>
      <c r="L214" t="str">
        <f t="shared" si="13"/>
        <v>Update UFMT_BUILD_RULE SET FIELD_ID='25',COND_ID='',VALUE_ID='206',CONV_KEY='',F_CHECK='0',F_WRITE='0' Where FORMAT_ID = '1103' AND FIELD_NO = '7' AND PRIORITY = '1';</v>
      </c>
      <c r="M214" t="str">
        <f t="shared" si="14"/>
        <v>Delete from UFMT_BUILD_RULE Where FORMAT_ID = '1103' AND FIELD_NO = '7' AND PRIORITY = '1';</v>
      </c>
      <c r="O214" t="s">
        <v>1326</v>
      </c>
      <c r="P214" t="str">
        <f>VLOOKUP(D214,UFMT_FIELD_FORMAT!A:H,8,FALSE)</f>
        <v>010 Fix Padded L0</v>
      </c>
      <c r="Q214" t="str">
        <f>IF(ISBLANK(E214),"",VLOOKUP(E214,UFMT_CONDITION!A:J,10,FALSE))</f>
        <v/>
      </c>
      <c r="R214" t="str">
        <f>VLOOKUP(F214,UFMT_VALUE!A:E,5,FALSE)</f>
        <v>Tag, SVT_TRANSMIT_TIME, integer</v>
      </c>
      <c r="S214" t="str">
        <f>IF(ISBLANK(G214),"",VLOOKUP(G214,UFMT_CONVERSION!A:C,3,FALSE))</f>
        <v/>
      </c>
      <c r="T214" t="str">
        <f t="shared" si="15"/>
        <v>Field '010 Fix Padded L0', Value 'Tag, SVT_TRANSMIT_TIME, integer'</v>
      </c>
    </row>
    <row r="215" spans="1:20" x14ac:dyDescent="0.35">
      <c r="A215">
        <v>1103</v>
      </c>
      <c r="B215">
        <v>11</v>
      </c>
      <c r="C215">
        <v>1</v>
      </c>
      <c r="D215">
        <v>5</v>
      </c>
      <c r="F215">
        <v>47</v>
      </c>
      <c r="H215">
        <v>0</v>
      </c>
      <c r="I215">
        <v>0</v>
      </c>
      <c r="K215" t="str">
        <f t="shared" si="12"/>
        <v>Insert into UFMT_BUILD_RULE (FORMAT_ID, FIELD_NO, PRIORITY, FIELD_ID, COND_ID, VALUE_ID, CONV_KEY, F_CHECK, F_WRITE) Values ('1103', '11', '1', '5', '', '47', '', '0', '0');</v>
      </c>
      <c r="L215" t="str">
        <f t="shared" si="13"/>
        <v>Update UFMT_BUILD_RULE SET FIELD_ID='5',COND_ID='',VALUE_ID='47',CONV_KEY='',F_CHECK='0',F_WRITE='0' Where FORMAT_ID = '1103' AND FIELD_NO = '11' AND PRIORITY = '1';</v>
      </c>
      <c r="M215" t="str">
        <f t="shared" si="14"/>
        <v>Delete from UFMT_BUILD_RULE Where FORMAT_ID = '1103' AND FIELD_NO = '11' AND PRIORITY = '1';</v>
      </c>
      <c r="O215" t="s">
        <v>1326</v>
      </c>
      <c r="P215" t="str">
        <f>VLOOKUP(D215,UFMT_FIELD_FORMAT!A:H,8,FALSE)</f>
        <v>006 Fix Padded L0</v>
      </c>
      <c r="Q215" t="str">
        <f>IF(ISBLANK(E215),"",VLOOKUP(E215,UFMT_CONDITION!A:J,10,FALSE))</f>
        <v/>
      </c>
      <c r="R215" t="str">
        <f>VLOOKUP(F215,UFMT_VALUE!A:E,5,FALSE)</f>
        <v>Tag, SVT_ACQ_TRACE_NO, string</v>
      </c>
      <c r="S215" t="str">
        <f>IF(ISBLANK(G215),"",VLOOKUP(G215,UFMT_CONVERSION!A:C,3,FALSE))</f>
        <v/>
      </c>
      <c r="T215" t="str">
        <f t="shared" si="15"/>
        <v>Field '006 Fix Padded L0', Value 'Tag, SVT_ACQ_TRACE_NO, string'</v>
      </c>
    </row>
    <row r="216" spans="1:20" x14ac:dyDescent="0.35">
      <c r="A216">
        <v>1103</v>
      </c>
      <c r="B216">
        <v>39</v>
      </c>
      <c r="C216">
        <v>1</v>
      </c>
      <c r="D216">
        <v>46</v>
      </c>
      <c r="F216">
        <v>44</v>
      </c>
      <c r="G216">
        <v>135</v>
      </c>
      <c r="H216">
        <v>0</v>
      </c>
      <c r="I216">
        <v>1</v>
      </c>
      <c r="K216" t="str">
        <f t="shared" si="12"/>
        <v>Insert into UFMT_BUILD_RULE (FORMAT_ID, FIELD_NO, PRIORITY, FIELD_ID, COND_ID, VALUE_ID, CONV_KEY, F_CHECK, F_WRITE) Values ('1103', '39', '1', '46', '', '44', '135', '0', '1');</v>
      </c>
      <c r="L216" t="str">
        <f t="shared" si="13"/>
        <v>Update UFMT_BUILD_RULE SET FIELD_ID='46',COND_ID='',VALUE_ID='44',CONV_KEY='135',F_CHECK='0',F_WRITE='1' Where FORMAT_ID = '1103' AND FIELD_NO = '39' AND PRIORITY = '1';</v>
      </c>
      <c r="M216" t="str">
        <f t="shared" si="14"/>
        <v>Delete from UFMT_BUILD_RULE Where FORMAT_ID = '1103' AND FIELD_NO = '39' AND PRIORITY = '1';</v>
      </c>
      <c r="O216" t="s">
        <v>1326</v>
      </c>
      <c r="P216" t="str">
        <f>VLOOKUP(D216,UFMT_FIELD_FORMAT!A:H,8,FALSE)</f>
        <v>02 Fix Padded L0</v>
      </c>
      <c r="Q216" t="str">
        <f>IF(ISBLANK(E216),"",VLOOKUP(E216,UFMT_CONDITION!A:J,10,FALSE))</f>
        <v/>
      </c>
      <c r="R216" t="str">
        <f>VLOOKUP(F216,UFMT_VALUE!A:E,5,FALSE)</f>
        <v>Tag, SVT_SV_RESP</v>
      </c>
      <c r="S216" t="str">
        <f>IF(ISBLANK(G216),"",VLOOKUP(G216,UFMT_CONVERSION!A:C,3,FALSE))</f>
        <v>Xlink SV RESP -&gt; F39</v>
      </c>
      <c r="T216" t="str">
        <f t="shared" si="15"/>
        <v>Field '02 Fix Padded L0', Value 'Tag, SVT_SV_RESP', Conv 'Xlink SV RESP -&gt; F39'</v>
      </c>
    </row>
    <row r="217" spans="1:20" x14ac:dyDescent="0.35">
      <c r="A217">
        <v>1103</v>
      </c>
      <c r="B217">
        <v>70</v>
      </c>
      <c r="C217">
        <v>1</v>
      </c>
      <c r="D217">
        <v>14</v>
      </c>
      <c r="F217">
        <v>46</v>
      </c>
      <c r="H217">
        <v>0</v>
      </c>
      <c r="I217">
        <v>0</v>
      </c>
      <c r="K217" t="str">
        <f t="shared" si="12"/>
        <v>Insert into UFMT_BUILD_RULE (FORMAT_ID, FIELD_NO, PRIORITY, FIELD_ID, COND_ID, VALUE_ID, CONV_KEY, F_CHECK, F_WRITE) Values ('1103', '70', '1', '14', '', '46', '', '0', '0');</v>
      </c>
      <c r="L217" t="str">
        <f t="shared" si="13"/>
        <v>Update UFMT_BUILD_RULE SET FIELD_ID='14',COND_ID='',VALUE_ID='46',CONV_KEY='',F_CHECK='0',F_WRITE='0' Where FORMAT_ID = '1103' AND FIELD_NO = '70' AND PRIORITY = '1';</v>
      </c>
      <c r="M217" t="str">
        <f t="shared" si="14"/>
        <v>Delete from UFMT_BUILD_RULE Where FORMAT_ID = '1103' AND FIELD_NO = '70' AND PRIORITY = '1';</v>
      </c>
      <c r="O217" t="s">
        <v>1326</v>
      </c>
      <c r="P217" t="str">
        <f>VLOOKUP(D217,UFMT_FIELD_FORMAT!A:H,8,FALSE)</f>
        <v>003 Fix Padded L</v>
      </c>
      <c r="Q217" t="str">
        <f>IF(ISBLANK(E217),"",VLOOKUP(E217,UFMT_CONDITION!A:J,10,FALSE))</f>
        <v/>
      </c>
      <c r="R217" t="str">
        <f>VLOOKUP(F217,UFMT_VALUE!A:E,5,FALSE)</f>
        <v>Tag, SVT_NTWM_MSGTYPE, integer</v>
      </c>
      <c r="S217" t="str">
        <f>IF(ISBLANK(G217),"",VLOOKUP(G217,UFMT_CONVERSION!A:C,3,FALSE))</f>
        <v/>
      </c>
      <c r="T217" t="str">
        <f t="shared" si="15"/>
        <v>Field '003 Fix Padded L', Value 'Tag, SVT_NTWM_MSGTYPE, integer'</v>
      </c>
    </row>
    <row r="218" spans="1:20" x14ac:dyDescent="0.35">
      <c r="A218">
        <v>1200</v>
      </c>
      <c r="B218">
        <v>2</v>
      </c>
      <c r="C218">
        <v>1</v>
      </c>
      <c r="D218">
        <v>1</v>
      </c>
      <c r="F218">
        <v>2</v>
      </c>
      <c r="H218">
        <v>0</v>
      </c>
      <c r="I218">
        <v>0</v>
      </c>
      <c r="K218" t="str">
        <f t="shared" si="12"/>
        <v>Insert into UFMT_BUILD_RULE (FORMAT_ID, FIELD_NO, PRIORITY, FIELD_ID, COND_ID, VALUE_ID, CONV_KEY, F_CHECK, F_WRITE) Values ('1200', '2', '1', '1', '', '2', '', '0', '0');</v>
      </c>
      <c r="L218" t="str">
        <f t="shared" si="13"/>
        <v>Update UFMT_BUILD_RULE SET FIELD_ID='1',COND_ID='',VALUE_ID='2',CONV_KEY='',F_CHECK='0',F_WRITE='0' Where FORMAT_ID = '1200' AND FIELD_NO = '2' AND PRIORITY = '1';</v>
      </c>
      <c r="M218" t="str">
        <f t="shared" si="14"/>
        <v>Delete from UFMT_BUILD_RULE Where FORMAT_ID = '1200' AND FIELD_NO = '2' AND PRIORITY = '1';</v>
      </c>
      <c r="O218" t="s">
        <v>1326</v>
      </c>
      <c r="P218" t="str">
        <f>VLOOKUP(D218,UFMT_FIELD_FORMAT!A:H,8,FALSE)</f>
        <v>019 Var LLA</v>
      </c>
      <c r="Q218" t="str">
        <f>IF(ISBLANK(E218),"",VLOOKUP(E218,UFMT_CONDITION!A:J,10,FALSE))</f>
        <v/>
      </c>
      <c r="R218" t="str">
        <f>VLOOKUP(F218,UFMT_VALUE!A:E,5,FALSE)</f>
        <v>Tag, SVT_CARD_NUM</v>
      </c>
      <c r="S218" t="str">
        <f>IF(ISBLANK(G218),"",VLOOKUP(G218,UFMT_CONVERSION!A:C,3,FALSE))</f>
        <v/>
      </c>
      <c r="T218" t="str">
        <f t="shared" si="15"/>
        <v>Field '019 Var LLA', Value 'Tag, SVT_CARD_NUM'</v>
      </c>
    </row>
    <row r="219" spans="1:20" x14ac:dyDescent="0.35">
      <c r="A219">
        <v>1200</v>
      </c>
      <c r="B219">
        <v>3</v>
      </c>
      <c r="C219">
        <v>1</v>
      </c>
      <c r="D219">
        <v>2</v>
      </c>
      <c r="F219">
        <v>313</v>
      </c>
      <c r="H219">
        <v>0</v>
      </c>
      <c r="I219">
        <v>0</v>
      </c>
      <c r="K219" t="str">
        <f t="shared" si="12"/>
        <v>Insert into UFMT_BUILD_RULE (FORMAT_ID, FIELD_NO, PRIORITY, FIELD_ID, COND_ID, VALUE_ID, CONV_KEY, F_CHECK, F_WRITE) Values ('1200', '3', '1', '2', '', '313', '', '0', '0');</v>
      </c>
      <c r="L219" t="str">
        <f t="shared" si="13"/>
        <v>Update UFMT_BUILD_RULE SET FIELD_ID='2',COND_ID='',VALUE_ID='313',CONV_KEY='',F_CHECK='0',F_WRITE='0' Where FORMAT_ID = '1200' AND FIELD_NO = '3' AND PRIORITY = '1';</v>
      </c>
      <c r="M219" t="str">
        <f t="shared" si="14"/>
        <v>Delete from UFMT_BUILD_RULE Where FORMAT_ID = '1200' AND FIELD_NO = '3' AND PRIORITY = '1';</v>
      </c>
      <c r="O219" t="s">
        <v>1326</v>
      </c>
      <c r="P219" t="str">
        <f>VLOOKUP(D219,UFMT_FIELD_FORMAT!A:H,8,FALSE)</f>
        <v>006 Fix Padded L0</v>
      </c>
      <c r="Q219" t="str">
        <f>IF(ISBLANK(E219),"",VLOOKUP(E219,UFMT_CONDITION!A:J,10,FALSE))</f>
        <v/>
      </c>
      <c r="R219" t="str">
        <f>VLOOKUP(F219,UFMT_VALUE!A:E,5,FALSE)</f>
        <v>const, Xlink F3 for PIN trx</v>
      </c>
      <c r="S219" t="str">
        <f>IF(ISBLANK(G219),"",VLOOKUP(G219,UFMT_CONVERSION!A:C,3,FALSE))</f>
        <v/>
      </c>
      <c r="T219" t="str">
        <f t="shared" si="15"/>
        <v>Field '006 Fix Padded L0', Value 'const, Xlink F3 for PIN trx'</v>
      </c>
    </row>
    <row r="220" spans="1:20" x14ac:dyDescent="0.35">
      <c r="A220">
        <v>1200</v>
      </c>
      <c r="B220">
        <v>7</v>
      </c>
      <c r="C220">
        <v>1</v>
      </c>
      <c r="D220">
        <v>25</v>
      </c>
      <c r="F220">
        <v>205</v>
      </c>
      <c r="H220">
        <v>0</v>
      </c>
      <c r="I220">
        <v>0</v>
      </c>
      <c r="K220" t="str">
        <f t="shared" si="12"/>
        <v>Insert into UFMT_BUILD_RULE (FORMAT_ID, FIELD_NO, PRIORITY, FIELD_ID, COND_ID, VALUE_ID, CONV_KEY, F_CHECK, F_WRITE) Values ('1200', '7', '1', '25', '', '205', '', '0', '0');</v>
      </c>
      <c r="L220" t="str">
        <f t="shared" si="13"/>
        <v>Update UFMT_BUILD_RULE SET FIELD_ID='25',COND_ID='',VALUE_ID='205',CONV_KEY='',F_CHECK='0',F_WRITE='0' Where FORMAT_ID = '1200' AND FIELD_NO = '7' AND PRIORITY = '1';</v>
      </c>
      <c r="M220" t="str">
        <f t="shared" si="14"/>
        <v>Delete from UFMT_BUILD_RULE Where FORMAT_ID = '1200' AND FIELD_NO = '7' AND PRIORITY = '1';</v>
      </c>
      <c r="O220" t="s">
        <v>1326</v>
      </c>
      <c r="P220" t="str">
        <f>VLOOKUP(D220,UFMT_FIELD_FORMAT!A:H,8,FALSE)</f>
        <v>010 Fix Padded L0</v>
      </c>
      <c r="Q220" t="str">
        <f>IF(ISBLANK(E220),"",VLOOKUP(E220,UFMT_CONDITION!A:J,10,FALSE))</f>
        <v/>
      </c>
      <c r="R220" t="str">
        <f>VLOOKUP(F220,UFMT_VALUE!A:E,5,FALSE)</f>
        <v>Composite, Datetime ( MMDDhhmmss)</v>
      </c>
      <c r="S220" t="str">
        <f>IF(ISBLANK(G220),"",VLOOKUP(G220,UFMT_CONVERSION!A:C,3,FALSE))</f>
        <v/>
      </c>
      <c r="T220" t="str">
        <f t="shared" si="15"/>
        <v>Field '010 Fix Padded L0', Value 'Composite, Datetime ( MMDDhhmmss)'</v>
      </c>
    </row>
    <row r="221" spans="1:20" x14ac:dyDescent="0.35">
      <c r="A221">
        <v>1200</v>
      </c>
      <c r="B221">
        <v>11</v>
      </c>
      <c r="C221">
        <v>1</v>
      </c>
      <c r="D221">
        <v>5</v>
      </c>
      <c r="F221">
        <v>40</v>
      </c>
      <c r="G221">
        <v>52</v>
      </c>
      <c r="H221">
        <v>0</v>
      </c>
      <c r="I221">
        <v>0</v>
      </c>
      <c r="K221" t="str">
        <f t="shared" si="12"/>
        <v>Insert into UFMT_BUILD_RULE (FORMAT_ID, FIELD_NO, PRIORITY, FIELD_ID, COND_ID, VALUE_ID, CONV_KEY, F_CHECK, F_WRITE) Values ('1200', '11', '1', '5', '', '40', '52', '0', '0');</v>
      </c>
      <c r="L221" t="str">
        <f t="shared" si="13"/>
        <v>Update UFMT_BUILD_RULE SET FIELD_ID='5',COND_ID='',VALUE_ID='40',CONV_KEY='52',F_CHECK='0',F_WRITE='0' Where FORMAT_ID = '1200' AND FIELD_NO = '11' AND PRIORITY = '1';</v>
      </c>
      <c r="M221" t="str">
        <f t="shared" si="14"/>
        <v>Delete from UFMT_BUILD_RULE Where FORMAT_ID = '1200' AND FIELD_NO = '11' AND PRIORITY = '1';</v>
      </c>
      <c r="O221" t="s">
        <v>1326</v>
      </c>
      <c r="P221" t="str">
        <f>VLOOKUP(D221,UFMT_FIELD_FORMAT!A:H,8,FALSE)</f>
        <v>006 Fix Padded L0</v>
      </c>
      <c r="Q221" t="str">
        <f>IF(ISBLANK(E221),"",VLOOKUP(E221,UFMT_CONDITION!A:J,10,FALSE))</f>
        <v/>
      </c>
      <c r="R221" t="str">
        <f>VLOOKUP(F221,UFMT_VALUE!A:E,5,FALSE)</f>
        <v>Tag, SVT_UTRANSNO</v>
      </c>
      <c r="S221" t="str">
        <f>IF(ISBLANK(G221),"",VLOOKUP(G221,UFMT_CONVERSION!A:C,3,FALSE))</f>
        <v>Get F11 from utrnno (last 6 digits)</v>
      </c>
      <c r="T221" t="str">
        <f t="shared" si="15"/>
        <v>Field '006 Fix Padded L0', Value 'Tag, SVT_UTRANSNO', Conv 'Get F11 from utrnno (last 6 digits)'</v>
      </c>
    </row>
    <row r="222" spans="1:20" x14ac:dyDescent="0.35">
      <c r="A222">
        <v>1200</v>
      </c>
      <c r="B222">
        <v>12</v>
      </c>
      <c r="C222">
        <v>1</v>
      </c>
      <c r="D222">
        <v>5</v>
      </c>
      <c r="F222">
        <v>14</v>
      </c>
      <c r="H222">
        <v>0</v>
      </c>
      <c r="I222">
        <v>0</v>
      </c>
      <c r="K222" t="str">
        <f t="shared" si="12"/>
        <v>Insert into UFMT_BUILD_RULE (FORMAT_ID, FIELD_NO, PRIORITY, FIELD_ID, COND_ID, VALUE_ID, CONV_KEY, F_CHECK, F_WRITE) Values ('1200', '12', '1', '5', '', '14', '', '0', '0');</v>
      </c>
      <c r="L222" t="str">
        <f t="shared" si="13"/>
        <v>Update UFMT_BUILD_RULE SET FIELD_ID='5',COND_ID='',VALUE_ID='14',CONV_KEY='',F_CHECK='0',F_WRITE='0' Where FORMAT_ID = '1200' AND FIELD_NO = '12' AND PRIORITY = '1';</v>
      </c>
      <c r="M222" t="str">
        <f t="shared" si="14"/>
        <v>Delete from UFMT_BUILD_RULE Where FORMAT_ID = '1200' AND FIELD_NO = '12' AND PRIORITY = '1';</v>
      </c>
      <c r="O222" t="s">
        <v>1326</v>
      </c>
      <c r="P222" t="str">
        <f>VLOOKUP(D222,UFMT_FIELD_FORMAT!A:H,8,FALSE)</f>
        <v>006 Fix Padded L0</v>
      </c>
      <c r="Q222" t="str">
        <f>IF(ISBLANK(E222),"",VLOOKUP(E222,UFMT_CONDITION!A:J,10,FALSE))</f>
        <v/>
      </c>
      <c r="R222" t="str">
        <f>VLOOKUP(F222,UFMT_VALUE!A:E,5,FALSE)</f>
        <v>Tag, SVT_ACQ_SW_TIME</v>
      </c>
      <c r="S222" t="str">
        <f>IF(ISBLANK(G222),"",VLOOKUP(G222,UFMT_CONVERSION!A:C,3,FALSE))</f>
        <v/>
      </c>
      <c r="T222" t="str">
        <f t="shared" si="15"/>
        <v>Field '006 Fix Padded L0', Value 'Tag, SVT_ACQ_SW_TIME'</v>
      </c>
    </row>
    <row r="223" spans="1:20" x14ac:dyDescent="0.35">
      <c r="A223">
        <v>1200</v>
      </c>
      <c r="B223">
        <v>13</v>
      </c>
      <c r="C223">
        <v>1</v>
      </c>
      <c r="D223">
        <v>8</v>
      </c>
      <c r="F223">
        <v>13</v>
      </c>
      <c r="G223">
        <v>4</v>
      </c>
      <c r="H223">
        <v>0</v>
      </c>
      <c r="I223">
        <v>0</v>
      </c>
      <c r="K223" t="str">
        <f t="shared" si="12"/>
        <v>Insert into UFMT_BUILD_RULE (FORMAT_ID, FIELD_NO, PRIORITY, FIELD_ID, COND_ID, VALUE_ID, CONV_KEY, F_CHECK, F_WRITE) Values ('1200', '13', '1', '8', '', '13', '4', '0', '0');</v>
      </c>
      <c r="L223" t="str">
        <f t="shared" si="13"/>
        <v>Update UFMT_BUILD_RULE SET FIELD_ID='8',COND_ID='',VALUE_ID='13',CONV_KEY='4',F_CHECK='0',F_WRITE='0' Where FORMAT_ID = '1200' AND FIELD_NO = '13' AND PRIORITY = '1';</v>
      </c>
      <c r="M223" t="str">
        <f t="shared" si="14"/>
        <v>Delete from UFMT_BUILD_RULE Where FORMAT_ID = '1200' AND FIELD_NO = '13' AND PRIORITY = '1';</v>
      </c>
      <c r="O223" t="s">
        <v>1326</v>
      </c>
      <c r="P223" t="str">
        <f>VLOOKUP(D223,UFMT_FIELD_FORMAT!A:H,8,FALSE)</f>
        <v>004 Fix Padded L0</v>
      </c>
      <c r="Q223" t="str">
        <f>IF(ISBLANK(E223),"",VLOOKUP(E223,UFMT_CONDITION!A:J,10,FALSE))</f>
        <v/>
      </c>
      <c r="R223" t="str">
        <f>VLOOKUP(F223,UFMT_VALUE!A:E,5,FALSE)</f>
        <v>Tag, SVT_ACQ_SW_DATE</v>
      </c>
      <c r="S223" t="str">
        <f>IF(ISBLANK(G223),"",VLOOKUP(G223,UFMT_CONVERSION!A:C,3,FALSE))</f>
        <v>YYYYMMDD to MMDD</v>
      </c>
      <c r="T223" t="str">
        <f t="shared" si="15"/>
        <v>Field '004 Fix Padded L0', Value 'Tag, SVT_ACQ_SW_DATE', Conv 'YYYYMMDD to MMDD'</v>
      </c>
    </row>
    <row r="224" spans="1:20" x14ac:dyDescent="0.35">
      <c r="A224">
        <v>1200</v>
      </c>
      <c r="B224">
        <v>24</v>
      </c>
      <c r="C224">
        <v>1</v>
      </c>
      <c r="D224">
        <v>9</v>
      </c>
      <c r="F224">
        <v>363</v>
      </c>
      <c r="G224">
        <v>138</v>
      </c>
      <c r="H224">
        <v>0</v>
      </c>
      <c r="I224">
        <v>0</v>
      </c>
      <c r="K224" t="str">
        <f t="shared" si="12"/>
        <v>Insert into UFMT_BUILD_RULE (FORMAT_ID, FIELD_NO, PRIORITY, FIELD_ID, COND_ID, VALUE_ID, CONV_KEY, F_CHECK, F_WRITE) Values ('1200', '24', '1', '9', '', '363', '138', '0', '0');</v>
      </c>
      <c r="L224" t="str">
        <f t="shared" si="13"/>
        <v>Update UFMT_BUILD_RULE SET FIELD_ID='9',COND_ID='',VALUE_ID='363',CONV_KEY='138',F_CHECK='0',F_WRITE='0' Where FORMAT_ID = '1200' AND FIELD_NO = '24' AND PRIORITY = '1';</v>
      </c>
      <c r="M224" t="str">
        <f t="shared" si="14"/>
        <v>Delete from UFMT_BUILD_RULE Where FORMAT_ID = '1200' AND FIELD_NO = '24' AND PRIORITY = '1';</v>
      </c>
      <c r="O224" t="s">
        <v>1326</v>
      </c>
      <c r="P224" t="str">
        <f>VLOOKUP(D224,UFMT_FIELD_FORMAT!A:H,8,FALSE)</f>
        <v>003 Fix Padded L0</v>
      </c>
      <c r="Q224" t="str">
        <f>IF(ISBLANK(E224),"",VLOOKUP(E224,UFMT_CONDITION!A:J,10,FALSE))</f>
        <v/>
      </c>
      <c r="R224" t="str">
        <f>VLOOKUP(F224,UFMT_VALUE!A:E,5,FALSE)</f>
        <v>Tag, SVT_TXN_TYPE</v>
      </c>
      <c r="S224" t="str">
        <f>IF(ISBLANK(G224),"",VLOOKUP(G224,UFMT_CONVERSION!A:C,3,FALSE))</f>
        <v>Xlink TT -&gt; extended prcode</v>
      </c>
      <c r="T224" t="str">
        <f t="shared" si="15"/>
        <v>Field '003 Fix Padded L0', Value 'Tag, SVT_TXN_TYPE', Conv 'Xlink TT -&gt; extended prcode'</v>
      </c>
    </row>
    <row r="225" spans="1:20" x14ac:dyDescent="0.35">
      <c r="A225">
        <v>1200</v>
      </c>
      <c r="B225">
        <v>33</v>
      </c>
      <c r="C225">
        <v>1</v>
      </c>
      <c r="D225">
        <v>11</v>
      </c>
      <c r="F225">
        <v>314</v>
      </c>
      <c r="H225">
        <v>0</v>
      </c>
      <c r="I225">
        <v>0</v>
      </c>
      <c r="K225" t="str">
        <f t="shared" si="12"/>
        <v>Insert into UFMT_BUILD_RULE (FORMAT_ID, FIELD_NO, PRIORITY, FIELD_ID, COND_ID, VALUE_ID, CONV_KEY, F_CHECK, F_WRITE) Values ('1200', '33', '1', '11', '', '314', '', '0', '0');</v>
      </c>
      <c r="L225" t="str">
        <f t="shared" si="13"/>
        <v>Update UFMT_BUILD_RULE SET FIELD_ID='11',COND_ID='',VALUE_ID='314',CONV_KEY='',F_CHECK='0',F_WRITE='0' Where FORMAT_ID = '1200' AND FIELD_NO = '33' AND PRIORITY = '1';</v>
      </c>
      <c r="M225" t="str">
        <f t="shared" si="14"/>
        <v>Delete from UFMT_BUILD_RULE Where FORMAT_ID = '1200' AND FIELD_NO = '33' AND PRIORITY = '1';</v>
      </c>
      <c r="O225" t="s">
        <v>1326</v>
      </c>
      <c r="P225" t="str">
        <f>VLOOKUP(D225,UFMT_FIELD_FORMAT!A:H,8,FALSE)</f>
        <v xml:space="preserve">011 LLA </v>
      </c>
      <c r="Q225" t="str">
        <f>IF(ISBLANK(E225),"",VLOOKUP(E225,UFMT_CONDITION!A:J,10,FALSE))</f>
        <v/>
      </c>
      <c r="R225" t="str">
        <f>VLOOKUP(F225,UFMT_VALUE!A:E,5,FALSE)</f>
        <v>const, Xlink F33 for PIN trx</v>
      </c>
      <c r="S225" t="str">
        <f>IF(ISBLANK(G225),"",VLOOKUP(G225,UFMT_CONVERSION!A:C,3,FALSE))</f>
        <v/>
      </c>
      <c r="T225" t="str">
        <f t="shared" si="15"/>
        <v>Field '011 LLA ', Value 'const, Xlink F33 for PIN trx'</v>
      </c>
    </row>
    <row r="226" spans="1:20" x14ac:dyDescent="0.35">
      <c r="A226">
        <v>1200</v>
      </c>
      <c r="B226">
        <v>41</v>
      </c>
      <c r="C226">
        <v>1</v>
      </c>
      <c r="D226">
        <v>15</v>
      </c>
      <c r="F226">
        <v>315</v>
      </c>
      <c r="H226">
        <v>0</v>
      </c>
      <c r="I226">
        <v>0</v>
      </c>
      <c r="K226" t="str">
        <f t="shared" si="12"/>
        <v>Insert into UFMT_BUILD_RULE (FORMAT_ID, FIELD_NO, PRIORITY, FIELD_ID, COND_ID, VALUE_ID, CONV_KEY, F_CHECK, F_WRITE) Values ('1200', '41', '1', '15', '', '315', '', '0', '0');</v>
      </c>
      <c r="L226" t="str">
        <f t="shared" si="13"/>
        <v>Update UFMT_BUILD_RULE SET FIELD_ID='15',COND_ID='',VALUE_ID='315',CONV_KEY='',F_CHECK='0',F_WRITE='0' Where FORMAT_ID = '1200' AND FIELD_NO = '41' AND PRIORITY = '1';</v>
      </c>
      <c r="M226" t="str">
        <f t="shared" si="14"/>
        <v>Delete from UFMT_BUILD_RULE Where FORMAT_ID = '1200' AND FIELD_NO = '41' AND PRIORITY = '1';</v>
      </c>
      <c r="O226" t="s">
        <v>1326</v>
      </c>
      <c r="P226" t="str">
        <f>VLOOKUP(D226,UFMT_FIELD_FORMAT!A:H,8,FALSE)</f>
        <v>008 Fix Padded R</v>
      </c>
      <c r="Q226" t="str">
        <f>IF(ISBLANK(E226),"",VLOOKUP(E226,UFMT_CONDITION!A:J,10,FALSE))</f>
        <v/>
      </c>
      <c r="R226" t="str">
        <f>VLOOKUP(F226,UFMT_VALUE!A:E,5,FALSE)</f>
        <v>const, Xlink F41 for PIN trx</v>
      </c>
      <c r="S226" t="str">
        <f>IF(ISBLANK(G226),"",VLOOKUP(G226,UFMT_CONVERSION!A:C,3,FALSE))</f>
        <v/>
      </c>
      <c r="T226" t="str">
        <f t="shared" si="15"/>
        <v>Field '008 Fix Padded R', Value 'const, Xlink F41 for PIN trx'</v>
      </c>
    </row>
    <row r="227" spans="1:20" x14ac:dyDescent="0.35">
      <c r="A227">
        <v>1200</v>
      </c>
      <c r="B227">
        <v>42</v>
      </c>
      <c r="C227">
        <v>1</v>
      </c>
      <c r="D227">
        <v>16</v>
      </c>
      <c r="F227">
        <v>316</v>
      </c>
      <c r="H227">
        <v>0</v>
      </c>
      <c r="I227">
        <v>0</v>
      </c>
      <c r="K227" t="str">
        <f t="shared" si="12"/>
        <v>Insert into UFMT_BUILD_RULE (FORMAT_ID, FIELD_NO, PRIORITY, FIELD_ID, COND_ID, VALUE_ID, CONV_KEY, F_CHECK, F_WRITE) Values ('1200', '42', '1', '16', '', '316', '', '0', '0');</v>
      </c>
      <c r="L227" t="str">
        <f t="shared" si="13"/>
        <v>Update UFMT_BUILD_RULE SET FIELD_ID='16',COND_ID='',VALUE_ID='316',CONV_KEY='',F_CHECK='0',F_WRITE='0' Where FORMAT_ID = '1200' AND FIELD_NO = '42' AND PRIORITY = '1';</v>
      </c>
      <c r="M227" t="str">
        <f t="shared" si="14"/>
        <v>Delete from UFMT_BUILD_RULE Where FORMAT_ID = '1200' AND FIELD_NO = '42' AND PRIORITY = '1';</v>
      </c>
      <c r="O227" t="s">
        <v>1326</v>
      </c>
      <c r="P227" t="str">
        <f>VLOOKUP(D227,UFMT_FIELD_FORMAT!A:H,8,FALSE)</f>
        <v>015 Fix Padded R</v>
      </c>
      <c r="Q227" t="str">
        <f>IF(ISBLANK(E227),"",VLOOKUP(E227,UFMT_CONDITION!A:J,10,FALSE))</f>
        <v/>
      </c>
      <c r="R227" t="str">
        <f>VLOOKUP(F227,UFMT_VALUE!A:E,5,FALSE)</f>
        <v>const, Xlink F42 for PIN trx</v>
      </c>
      <c r="S227" t="str">
        <f>IF(ISBLANK(G227),"",VLOOKUP(G227,UFMT_CONVERSION!A:C,3,FALSE))</f>
        <v/>
      </c>
      <c r="T227" t="str">
        <f t="shared" si="15"/>
        <v>Field '015 Fix Padded R', Value 'const, Xlink F42 for PIN trx'</v>
      </c>
    </row>
    <row r="228" spans="1:20" x14ac:dyDescent="0.35">
      <c r="A228">
        <v>1200</v>
      </c>
      <c r="B228">
        <v>48</v>
      </c>
      <c r="C228">
        <v>1</v>
      </c>
      <c r="D228">
        <v>20</v>
      </c>
      <c r="E228">
        <v>66</v>
      </c>
      <c r="F228">
        <v>272</v>
      </c>
      <c r="G228">
        <v>140</v>
      </c>
      <c r="H228">
        <v>0</v>
      </c>
      <c r="I228">
        <v>0</v>
      </c>
      <c r="K228" t="str">
        <f t="shared" si="12"/>
        <v>Insert into UFMT_BUILD_RULE (FORMAT_ID, FIELD_NO, PRIORITY, FIELD_ID, COND_ID, VALUE_ID, CONV_KEY, F_CHECK, F_WRITE) Values ('1200', '48', '1', '20', '66', '272', '140', '0', '0');</v>
      </c>
      <c r="L228" t="str">
        <f t="shared" si="13"/>
        <v>Update UFMT_BUILD_RULE SET FIELD_ID='20',COND_ID='66',VALUE_ID='272',CONV_KEY='140',F_CHECK='0',F_WRITE='0' Where FORMAT_ID = '1200' AND FIELD_NO = '48' AND PRIORITY = '1';</v>
      </c>
      <c r="M228" t="str">
        <f t="shared" si="14"/>
        <v>Delete from UFMT_BUILD_RULE Where FORMAT_ID = '1200' AND FIELD_NO = '48' AND PRIORITY = '1';</v>
      </c>
      <c r="O228" t="s">
        <v>1326</v>
      </c>
      <c r="P228" t="str">
        <f>VLOOKUP(D228,UFMT_FIELD_FORMAT!A:H,8,FALSE)</f>
        <v>999 Var LLLA</v>
      </c>
      <c r="Q228" t="str">
        <f>IF(ISBLANK(E228),"",VLOOKUP(E228,UFMT_CONDITION!A:J,10,FALSE))</f>
        <v>Trans_type is 751</v>
      </c>
      <c r="R228" t="str">
        <f>VLOOKUP(F228,UFMT_VALUE!A:E,5,FALSE)</f>
        <v>Tag, SVT_NEW_ENC_PIN, char</v>
      </c>
      <c r="S228" t="str">
        <f>IF(ISBLANK(G228),"",VLOOKUP(G228,UFMT_CONVERSION!A:C,3,FALSE))</f>
        <v>Custom function translate_pinblock</v>
      </c>
      <c r="T228" t="str">
        <f t="shared" si="15"/>
        <v>Field '999 Var LLLA',Cond 'Trans_type is 751', Value 'Tag, SVT_NEW_ENC_PIN, char', Conv 'Custom function translate_pinblock'</v>
      </c>
    </row>
    <row r="229" spans="1:20" x14ac:dyDescent="0.35">
      <c r="A229">
        <v>1200</v>
      </c>
      <c r="B229">
        <v>52</v>
      </c>
      <c r="C229">
        <v>1</v>
      </c>
      <c r="D229">
        <v>31</v>
      </c>
      <c r="F229">
        <v>213</v>
      </c>
      <c r="G229">
        <v>139</v>
      </c>
      <c r="H229">
        <v>0</v>
      </c>
      <c r="I229">
        <v>0</v>
      </c>
      <c r="K229" t="str">
        <f t="shared" si="12"/>
        <v>Insert into UFMT_BUILD_RULE (FORMAT_ID, FIELD_NO, PRIORITY, FIELD_ID, COND_ID, VALUE_ID, CONV_KEY, F_CHECK, F_WRITE) Values ('1200', '52', '1', '31', '', '213', '139', '0', '0');</v>
      </c>
      <c r="L229" t="str">
        <f t="shared" si="13"/>
        <v>Update UFMT_BUILD_RULE SET FIELD_ID='31',COND_ID='',VALUE_ID='213',CONV_KEY='139',F_CHECK='0',F_WRITE='0' Where FORMAT_ID = '1200' AND FIELD_NO = '52' AND PRIORITY = '1';</v>
      </c>
      <c r="M229" t="str">
        <f t="shared" si="14"/>
        <v>Delete from UFMT_BUILD_RULE Where FORMAT_ID = '1200' AND FIELD_NO = '52' AND PRIORITY = '1';</v>
      </c>
      <c r="O229" t="s">
        <v>1326</v>
      </c>
      <c r="P229" t="str">
        <f>VLOOKUP(D229,UFMT_FIELD_FORMAT!A:H,8,FALSE)</f>
        <v>016 Fix Padded LF</v>
      </c>
      <c r="Q229" t="str">
        <f>IF(ISBLANK(E229),"",VLOOKUP(E229,UFMT_CONDITION!A:J,10,FALSE))</f>
        <v/>
      </c>
      <c r="R229" t="str">
        <f>VLOOKUP(F229,UFMT_VALUE!A:E,5,FALSE)</f>
        <v>Tag, SVT_ENC_PIN, char</v>
      </c>
      <c r="S229" t="str">
        <f>IF(ISBLANK(G229),"",VLOOKUP(G229,UFMT_CONVERSION!A:C,3,FALSE))</f>
        <v>Custom function translate_pinblock_cc</v>
      </c>
      <c r="T229" t="str">
        <f t="shared" si="15"/>
        <v>Field '016 Fix Padded LF', Value 'Tag, SVT_ENC_PIN, char', Conv 'Custom function translate_pinblock_cc'</v>
      </c>
    </row>
    <row r="230" spans="1:20" x14ac:dyDescent="0.35">
      <c r="A230">
        <v>1201</v>
      </c>
      <c r="B230">
        <v>2</v>
      </c>
      <c r="C230">
        <v>1</v>
      </c>
      <c r="D230">
        <v>1</v>
      </c>
      <c r="F230">
        <v>2</v>
      </c>
      <c r="H230">
        <v>0</v>
      </c>
      <c r="I230">
        <v>0</v>
      </c>
      <c r="K230" t="str">
        <f t="shared" si="12"/>
        <v>Insert into UFMT_BUILD_RULE (FORMAT_ID, FIELD_NO, PRIORITY, FIELD_ID, COND_ID, VALUE_ID, CONV_KEY, F_CHECK, F_WRITE) Values ('1201', '2', '1', '1', '', '2', '', '0', '0');</v>
      </c>
      <c r="L230" t="str">
        <f t="shared" si="13"/>
        <v>Update UFMT_BUILD_RULE SET FIELD_ID='1',COND_ID='',VALUE_ID='2',CONV_KEY='',F_CHECK='0',F_WRITE='0' Where FORMAT_ID = '1201' AND FIELD_NO = '2' AND PRIORITY = '1';</v>
      </c>
      <c r="M230" t="str">
        <f t="shared" si="14"/>
        <v>Delete from UFMT_BUILD_RULE Where FORMAT_ID = '1201' AND FIELD_NO = '2' AND PRIORITY = '1';</v>
      </c>
      <c r="O230" t="s">
        <v>1326</v>
      </c>
      <c r="P230" t="str">
        <f>VLOOKUP(D230,UFMT_FIELD_FORMAT!A:H,8,FALSE)</f>
        <v>019 Var LLA</v>
      </c>
      <c r="Q230" t="str">
        <f>IF(ISBLANK(E230),"",VLOOKUP(E230,UFMT_CONDITION!A:J,10,FALSE))</f>
        <v/>
      </c>
      <c r="R230" t="str">
        <f>VLOOKUP(F230,UFMT_VALUE!A:E,5,FALSE)</f>
        <v>Tag, SVT_CARD_NUM</v>
      </c>
      <c r="S230" t="str">
        <f>IF(ISBLANK(G230),"",VLOOKUP(G230,UFMT_CONVERSION!A:C,3,FALSE))</f>
        <v/>
      </c>
      <c r="T230" t="str">
        <f t="shared" si="15"/>
        <v>Field '019 Var LLA', Value 'Tag, SVT_CARD_NUM'</v>
      </c>
    </row>
    <row r="231" spans="1:20" x14ac:dyDescent="0.35">
      <c r="A231">
        <v>1201</v>
      </c>
      <c r="B231">
        <v>3</v>
      </c>
      <c r="C231">
        <v>1</v>
      </c>
      <c r="D231">
        <v>2</v>
      </c>
      <c r="F231">
        <v>24</v>
      </c>
      <c r="H231">
        <v>0</v>
      </c>
      <c r="I231">
        <v>0</v>
      </c>
      <c r="K231" t="str">
        <f t="shared" si="12"/>
        <v>Insert into UFMT_BUILD_RULE (FORMAT_ID, FIELD_NO, PRIORITY, FIELD_ID, COND_ID, VALUE_ID, CONV_KEY, F_CHECK, F_WRITE) Values ('1201', '3', '1', '2', '', '24', '', '0', '0');</v>
      </c>
      <c r="L231" t="str">
        <f t="shared" si="13"/>
        <v>Update UFMT_BUILD_RULE SET FIELD_ID='2',COND_ID='',VALUE_ID='24',CONV_KEY='',F_CHECK='0',F_WRITE='0' Where FORMAT_ID = '1201' AND FIELD_NO = '3' AND PRIORITY = '1';</v>
      </c>
      <c r="M231" t="str">
        <f t="shared" si="14"/>
        <v>Delete from UFMT_BUILD_RULE Where FORMAT_ID = '1201' AND FIELD_NO = '3' AND PRIORITY = '1';</v>
      </c>
      <c r="O231" t="s">
        <v>1326</v>
      </c>
      <c r="P231" t="str">
        <f>VLOOKUP(D231,UFMT_FIELD_FORMAT!A:H,8,FALSE)</f>
        <v>006 Fix Padded L0</v>
      </c>
      <c r="Q231" t="str">
        <f>IF(ISBLANK(E231),"",VLOOKUP(E231,UFMT_CONDITION!A:J,10,FALSE))</f>
        <v/>
      </c>
      <c r="R231" t="str">
        <f>VLOOKUP(F231,UFMT_VALUE!A:E,5,FALSE)</f>
        <v>Tag, SVT_ISO_ISS_RESP</v>
      </c>
      <c r="S231" t="str">
        <f>IF(ISBLANK(G231),"",VLOOKUP(G231,UFMT_CONVERSION!A:C,3,FALSE))</f>
        <v/>
      </c>
      <c r="T231" t="str">
        <f t="shared" si="15"/>
        <v>Field '006 Fix Padded L0', Value 'Tag, SVT_ISO_ISS_RESP'</v>
      </c>
    </row>
    <row r="232" spans="1:20" x14ac:dyDescent="0.35">
      <c r="A232">
        <v>1201</v>
      </c>
      <c r="B232">
        <v>7</v>
      </c>
      <c r="C232">
        <v>1</v>
      </c>
      <c r="D232">
        <v>25</v>
      </c>
      <c r="F232">
        <v>206</v>
      </c>
      <c r="H232">
        <v>0</v>
      </c>
      <c r="I232">
        <v>0</v>
      </c>
      <c r="K232" t="str">
        <f t="shared" si="12"/>
        <v>Insert into UFMT_BUILD_RULE (FORMAT_ID, FIELD_NO, PRIORITY, FIELD_ID, COND_ID, VALUE_ID, CONV_KEY, F_CHECK, F_WRITE) Values ('1201', '7', '1', '25', '', '206', '', '0', '0');</v>
      </c>
      <c r="L232" t="str">
        <f t="shared" si="13"/>
        <v>Update UFMT_BUILD_RULE SET FIELD_ID='25',COND_ID='',VALUE_ID='206',CONV_KEY='',F_CHECK='0',F_WRITE='0' Where FORMAT_ID = '1201' AND FIELD_NO = '7' AND PRIORITY = '1';</v>
      </c>
      <c r="M232" t="str">
        <f t="shared" si="14"/>
        <v>Delete from UFMT_BUILD_RULE Where FORMAT_ID = '1201' AND FIELD_NO = '7' AND PRIORITY = '1';</v>
      </c>
      <c r="O232" t="s">
        <v>1326</v>
      </c>
      <c r="P232" t="str">
        <f>VLOOKUP(D232,UFMT_FIELD_FORMAT!A:H,8,FALSE)</f>
        <v>010 Fix Padded L0</v>
      </c>
      <c r="Q232" t="str">
        <f>IF(ISBLANK(E232),"",VLOOKUP(E232,UFMT_CONDITION!A:J,10,FALSE))</f>
        <v/>
      </c>
      <c r="R232" t="str">
        <f>VLOOKUP(F232,UFMT_VALUE!A:E,5,FALSE)</f>
        <v>Tag, SVT_TRANSMIT_TIME, integer</v>
      </c>
      <c r="S232" t="str">
        <f>IF(ISBLANK(G232),"",VLOOKUP(G232,UFMT_CONVERSION!A:C,3,FALSE))</f>
        <v/>
      </c>
      <c r="T232" t="str">
        <f t="shared" si="15"/>
        <v>Field '010 Fix Padded L0', Value 'Tag, SVT_TRANSMIT_TIME, integer'</v>
      </c>
    </row>
    <row r="233" spans="1:20" x14ac:dyDescent="0.35">
      <c r="A233">
        <v>1201</v>
      </c>
      <c r="B233">
        <v>11</v>
      </c>
      <c r="C233">
        <v>1</v>
      </c>
      <c r="D233">
        <v>5</v>
      </c>
      <c r="F233">
        <v>47</v>
      </c>
      <c r="H233">
        <v>0</v>
      </c>
      <c r="I233">
        <v>0</v>
      </c>
      <c r="K233" t="str">
        <f t="shared" si="12"/>
        <v>Insert into UFMT_BUILD_RULE (FORMAT_ID, FIELD_NO, PRIORITY, FIELD_ID, COND_ID, VALUE_ID, CONV_KEY, F_CHECK, F_WRITE) Values ('1201', '11', '1', '5', '', '47', '', '0', '0');</v>
      </c>
      <c r="L233" t="str">
        <f t="shared" si="13"/>
        <v>Update UFMT_BUILD_RULE SET FIELD_ID='5',COND_ID='',VALUE_ID='47',CONV_KEY='',F_CHECK='0',F_WRITE='0' Where FORMAT_ID = '1201' AND FIELD_NO = '11' AND PRIORITY = '1';</v>
      </c>
      <c r="M233" t="str">
        <f t="shared" si="14"/>
        <v>Delete from UFMT_BUILD_RULE Where FORMAT_ID = '1201' AND FIELD_NO = '11' AND PRIORITY = '1';</v>
      </c>
      <c r="O233" t="s">
        <v>1326</v>
      </c>
      <c r="P233" t="str">
        <f>VLOOKUP(D233,UFMT_FIELD_FORMAT!A:H,8,FALSE)</f>
        <v>006 Fix Padded L0</v>
      </c>
      <c r="Q233" t="str">
        <f>IF(ISBLANK(E233),"",VLOOKUP(E233,UFMT_CONDITION!A:J,10,FALSE))</f>
        <v/>
      </c>
      <c r="R233" t="str">
        <f>VLOOKUP(F233,UFMT_VALUE!A:E,5,FALSE)</f>
        <v>Tag, SVT_ACQ_TRACE_NO, string</v>
      </c>
      <c r="S233" t="str">
        <f>IF(ISBLANK(G233),"",VLOOKUP(G233,UFMT_CONVERSION!A:C,3,FALSE))</f>
        <v/>
      </c>
      <c r="T233" t="str">
        <f t="shared" si="15"/>
        <v>Field '006 Fix Padded L0', Value 'Tag, SVT_ACQ_TRACE_NO, string'</v>
      </c>
    </row>
    <row r="234" spans="1:20" x14ac:dyDescent="0.35">
      <c r="A234">
        <v>1201</v>
      </c>
      <c r="B234">
        <v>12</v>
      </c>
      <c r="C234">
        <v>1</v>
      </c>
      <c r="D234">
        <v>5</v>
      </c>
      <c r="F234">
        <v>14</v>
      </c>
      <c r="H234">
        <v>0</v>
      </c>
      <c r="I234">
        <v>0</v>
      </c>
      <c r="K234" t="str">
        <f t="shared" si="12"/>
        <v>Insert into UFMT_BUILD_RULE (FORMAT_ID, FIELD_NO, PRIORITY, FIELD_ID, COND_ID, VALUE_ID, CONV_KEY, F_CHECK, F_WRITE) Values ('1201', '12', '1', '5', '', '14', '', '0', '0');</v>
      </c>
      <c r="L234" t="str">
        <f t="shared" si="13"/>
        <v>Update UFMT_BUILD_RULE SET FIELD_ID='5',COND_ID='',VALUE_ID='14',CONV_KEY='',F_CHECK='0',F_WRITE='0' Where FORMAT_ID = '1201' AND FIELD_NO = '12' AND PRIORITY = '1';</v>
      </c>
      <c r="M234" t="str">
        <f t="shared" si="14"/>
        <v>Delete from UFMT_BUILD_RULE Where FORMAT_ID = '1201' AND FIELD_NO = '12' AND PRIORITY = '1';</v>
      </c>
      <c r="O234" t="s">
        <v>1326</v>
      </c>
      <c r="P234" t="str">
        <f>VLOOKUP(D234,UFMT_FIELD_FORMAT!A:H,8,FALSE)</f>
        <v>006 Fix Padded L0</v>
      </c>
      <c r="Q234" t="str">
        <f>IF(ISBLANK(E234),"",VLOOKUP(E234,UFMT_CONDITION!A:J,10,FALSE))</f>
        <v/>
      </c>
      <c r="R234" t="str">
        <f>VLOOKUP(F234,UFMT_VALUE!A:E,5,FALSE)</f>
        <v>Tag, SVT_ACQ_SW_TIME</v>
      </c>
      <c r="S234" t="str">
        <f>IF(ISBLANK(G234),"",VLOOKUP(G234,UFMT_CONVERSION!A:C,3,FALSE))</f>
        <v/>
      </c>
      <c r="T234" t="str">
        <f t="shared" si="15"/>
        <v>Field '006 Fix Padded L0', Value 'Tag, SVT_ACQ_SW_TIME'</v>
      </c>
    </row>
    <row r="235" spans="1:20" x14ac:dyDescent="0.35">
      <c r="A235">
        <v>1201</v>
      </c>
      <c r="B235">
        <v>13</v>
      </c>
      <c r="C235">
        <v>1</v>
      </c>
      <c r="D235">
        <v>8</v>
      </c>
      <c r="F235">
        <v>13</v>
      </c>
      <c r="H235">
        <v>0</v>
      </c>
      <c r="I235">
        <v>0</v>
      </c>
      <c r="K235" t="str">
        <f t="shared" si="12"/>
        <v>Insert into UFMT_BUILD_RULE (FORMAT_ID, FIELD_NO, PRIORITY, FIELD_ID, COND_ID, VALUE_ID, CONV_KEY, F_CHECK, F_WRITE) Values ('1201', '13', '1', '8', '', '13', '', '0', '0');</v>
      </c>
      <c r="L235" t="str">
        <f t="shared" si="13"/>
        <v>Update UFMT_BUILD_RULE SET FIELD_ID='8',COND_ID='',VALUE_ID='13',CONV_KEY='',F_CHECK='0',F_WRITE='0' Where FORMAT_ID = '1201' AND FIELD_NO = '13' AND PRIORITY = '1';</v>
      </c>
      <c r="M235" t="str">
        <f t="shared" si="14"/>
        <v>Delete from UFMT_BUILD_RULE Where FORMAT_ID = '1201' AND FIELD_NO = '13' AND PRIORITY = '1';</v>
      </c>
      <c r="O235" t="s">
        <v>1326</v>
      </c>
      <c r="P235" t="str">
        <f>VLOOKUP(D235,UFMT_FIELD_FORMAT!A:H,8,FALSE)</f>
        <v>004 Fix Padded L0</v>
      </c>
      <c r="Q235" t="str">
        <f>IF(ISBLANK(E235),"",VLOOKUP(E235,UFMT_CONDITION!A:J,10,FALSE))</f>
        <v/>
      </c>
      <c r="R235" t="str">
        <f>VLOOKUP(F235,UFMT_VALUE!A:E,5,FALSE)</f>
        <v>Tag, SVT_ACQ_SW_DATE</v>
      </c>
      <c r="S235" t="str">
        <f>IF(ISBLANK(G235),"",VLOOKUP(G235,UFMT_CONVERSION!A:C,3,FALSE))</f>
        <v/>
      </c>
      <c r="T235" t="str">
        <f t="shared" si="15"/>
        <v>Field '004 Fix Padded L0', Value 'Tag, SVT_ACQ_SW_DATE'</v>
      </c>
    </row>
    <row r="236" spans="1:20" x14ac:dyDescent="0.35">
      <c r="A236">
        <v>1201</v>
      </c>
      <c r="B236">
        <v>24</v>
      </c>
      <c r="C236">
        <v>1</v>
      </c>
      <c r="D236">
        <v>9</v>
      </c>
      <c r="F236">
        <v>285</v>
      </c>
      <c r="H236">
        <v>0</v>
      </c>
      <c r="I236">
        <v>0</v>
      </c>
      <c r="K236" t="str">
        <f t="shared" si="12"/>
        <v>Insert into UFMT_BUILD_RULE (FORMAT_ID, FIELD_NO, PRIORITY, FIELD_ID, COND_ID, VALUE_ID, CONV_KEY, F_CHECK, F_WRITE) Values ('1201', '24', '1', '9', '', '285', '', '0', '0');</v>
      </c>
      <c r="L236" t="str">
        <f t="shared" si="13"/>
        <v>Update UFMT_BUILD_RULE SET FIELD_ID='9',COND_ID='',VALUE_ID='285',CONV_KEY='',F_CHECK='0',F_WRITE='0' Where FORMAT_ID = '1201' AND FIELD_NO = '24' AND PRIORITY = '1';</v>
      </c>
      <c r="M236" t="str">
        <f t="shared" si="14"/>
        <v>Delete from UFMT_BUILD_RULE Where FORMAT_ID = '1201' AND FIELD_NO = '24' AND PRIORITY = '1';</v>
      </c>
      <c r="O236" t="s">
        <v>1326</v>
      </c>
      <c r="P236" t="str">
        <f>VLOOKUP(D236,UFMT_FIELD_FORMAT!A:H,8,FALSE)</f>
        <v>003 Fix Padded L0</v>
      </c>
      <c r="Q236" t="str">
        <f>IF(ISBLANK(E236),"",VLOOKUP(E236,UFMT_CONDITION!A:J,10,FALSE))</f>
        <v/>
      </c>
      <c r="R236" t="str">
        <f>VLOOKUP(F236,UFMT_VALUE!A:E,5,FALSE)</f>
        <v>Dummy local data</v>
      </c>
      <c r="S236" t="str">
        <f>IF(ISBLANK(G236),"",VLOOKUP(G236,UFMT_CONVERSION!A:C,3,FALSE))</f>
        <v/>
      </c>
      <c r="T236" t="str">
        <f t="shared" si="15"/>
        <v>Field '003 Fix Padded L0', Value 'Dummy local data'</v>
      </c>
    </row>
    <row r="237" spans="1:20" x14ac:dyDescent="0.35">
      <c r="A237">
        <v>1201</v>
      </c>
      <c r="B237">
        <v>33</v>
      </c>
      <c r="C237">
        <v>1</v>
      </c>
      <c r="D237">
        <v>11</v>
      </c>
      <c r="F237">
        <v>285</v>
      </c>
      <c r="H237">
        <v>0</v>
      </c>
      <c r="I237">
        <v>0</v>
      </c>
      <c r="K237" t="str">
        <f t="shared" si="12"/>
        <v>Insert into UFMT_BUILD_RULE (FORMAT_ID, FIELD_NO, PRIORITY, FIELD_ID, COND_ID, VALUE_ID, CONV_KEY, F_CHECK, F_WRITE) Values ('1201', '33', '1', '11', '', '285', '', '0', '0');</v>
      </c>
      <c r="L237" t="str">
        <f t="shared" si="13"/>
        <v>Update UFMT_BUILD_RULE SET FIELD_ID='11',COND_ID='',VALUE_ID='285',CONV_KEY='',F_CHECK='0',F_WRITE='0' Where FORMAT_ID = '1201' AND FIELD_NO = '33' AND PRIORITY = '1';</v>
      </c>
      <c r="M237" t="str">
        <f t="shared" si="14"/>
        <v>Delete from UFMT_BUILD_RULE Where FORMAT_ID = '1201' AND FIELD_NO = '33' AND PRIORITY = '1';</v>
      </c>
      <c r="O237" t="s">
        <v>1326</v>
      </c>
      <c r="P237" t="str">
        <f>VLOOKUP(D237,UFMT_FIELD_FORMAT!A:H,8,FALSE)</f>
        <v xml:space="preserve">011 LLA </v>
      </c>
      <c r="Q237" t="str">
        <f>IF(ISBLANK(E237),"",VLOOKUP(E237,UFMT_CONDITION!A:J,10,FALSE))</f>
        <v/>
      </c>
      <c r="R237" t="str">
        <f>VLOOKUP(F237,UFMT_VALUE!A:E,5,FALSE)</f>
        <v>Dummy local data</v>
      </c>
      <c r="S237" t="str">
        <f>IF(ISBLANK(G237),"",VLOOKUP(G237,UFMT_CONVERSION!A:C,3,FALSE))</f>
        <v/>
      </c>
      <c r="T237" t="str">
        <f t="shared" si="15"/>
        <v>Field '011 LLA ', Value 'Dummy local data'</v>
      </c>
    </row>
    <row r="238" spans="1:20" x14ac:dyDescent="0.35">
      <c r="A238">
        <v>1201</v>
      </c>
      <c r="B238">
        <v>39</v>
      </c>
      <c r="C238">
        <v>1</v>
      </c>
      <c r="D238">
        <v>46</v>
      </c>
      <c r="F238">
        <v>44</v>
      </c>
      <c r="G238">
        <v>134</v>
      </c>
      <c r="H238">
        <v>0</v>
      </c>
      <c r="I238">
        <v>1</v>
      </c>
      <c r="K238" t="str">
        <f t="shared" si="12"/>
        <v>Insert into UFMT_BUILD_RULE (FORMAT_ID, FIELD_NO, PRIORITY, FIELD_ID, COND_ID, VALUE_ID, CONV_KEY, F_CHECK, F_WRITE) Values ('1201', '39', '1', '46', '', '44', '134', '0', '1');</v>
      </c>
      <c r="L238" t="str">
        <f t="shared" si="13"/>
        <v>Update UFMT_BUILD_RULE SET FIELD_ID='46',COND_ID='',VALUE_ID='44',CONV_KEY='134',F_CHECK='0',F_WRITE='1' Where FORMAT_ID = '1201' AND FIELD_NO = '39' AND PRIORITY = '1';</v>
      </c>
      <c r="M238" t="str">
        <f t="shared" si="14"/>
        <v>Delete from UFMT_BUILD_RULE Where FORMAT_ID = '1201' AND FIELD_NO = '39' AND PRIORITY = '1';</v>
      </c>
      <c r="O238" t="s">
        <v>1326</v>
      </c>
      <c r="P238" t="str">
        <f>VLOOKUP(D238,UFMT_FIELD_FORMAT!A:H,8,FALSE)</f>
        <v>02 Fix Padded L0</v>
      </c>
      <c r="Q238" t="str">
        <f>IF(ISBLANK(E238),"",VLOOKUP(E238,UFMT_CONDITION!A:J,10,FALSE))</f>
        <v/>
      </c>
      <c r="R238" t="str">
        <f>VLOOKUP(F238,UFMT_VALUE!A:E,5,FALSE)</f>
        <v>Tag, SVT_SV_RESP</v>
      </c>
      <c r="S238" t="str">
        <f>IF(ISBLANK(G238),"",VLOOKUP(G238,UFMT_CONVERSION!A:C,3,FALSE))</f>
        <v>Xlink F39-&gt;SV RESP</v>
      </c>
      <c r="T238" t="str">
        <f t="shared" si="15"/>
        <v>Field '02 Fix Padded L0', Value 'Tag, SVT_SV_RESP', Conv 'Xlink F39-&gt;SV RESP'</v>
      </c>
    </row>
    <row r="239" spans="1:20" x14ac:dyDescent="0.35">
      <c r="A239">
        <v>1201</v>
      </c>
      <c r="B239">
        <v>41</v>
      </c>
      <c r="C239">
        <v>1</v>
      </c>
      <c r="D239">
        <v>15</v>
      </c>
      <c r="F239">
        <v>25</v>
      </c>
      <c r="H239">
        <v>0</v>
      </c>
      <c r="I239">
        <v>0</v>
      </c>
      <c r="K239" t="str">
        <f t="shared" si="12"/>
        <v>Insert into UFMT_BUILD_RULE (FORMAT_ID, FIELD_NO, PRIORITY, FIELD_ID, COND_ID, VALUE_ID, CONV_KEY, F_CHECK, F_WRITE) Values ('1201', '41', '1', '15', '', '25', '', '0', '0');</v>
      </c>
      <c r="L239" t="str">
        <f t="shared" si="13"/>
        <v>Update UFMT_BUILD_RULE SET FIELD_ID='15',COND_ID='',VALUE_ID='25',CONV_KEY='',F_CHECK='0',F_WRITE='0' Where FORMAT_ID = '1201' AND FIELD_NO = '41' AND PRIORITY = '1';</v>
      </c>
      <c r="M239" t="str">
        <f t="shared" si="14"/>
        <v>Delete from UFMT_BUILD_RULE Where FORMAT_ID = '1201' AND FIELD_NO = '41' AND PRIORITY = '1';</v>
      </c>
      <c r="O239" t="s">
        <v>1326</v>
      </c>
      <c r="P239" t="str">
        <f>VLOOKUP(D239,UFMT_FIELD_FORMAT!A:H,8,FALSE)</f>
        <v>008 Fix Padded R</v>
      </c>
      <c r="Q239" t="str">
        <f>IF(ISBLANK(E239),"",VLOOKUP(E239,UFMT_CONDITION!A:J,10,FALSE))</f>
        <v/>
      </c>
      <c r="R239" t="str">
        <f>VLOOKUP(F239,UFMT_VALUE!A:E,5,FALSE)</f>
        <v>Tag, SVT_TERMINAL</v>
      </c>
      <c r="S239" t="str">
        <f>IF(ISBLANK(G239),"",VLOOKUP(G239,UFMT_CONVERSION!A:C,3,FALSE))</f>
        <v/>
      </c>
      <c r="T239" t="str">
        <f t="shared" si="15"/>
        <v>Field '008 Fix Padded R', Value 'Tag, SVT_TERMINAL'</v>
      </c>
    </row>
    <row r="240" spans="1:20" x14ac:dyDescent="0.35">
      <c r="A240">
        <v>1201</v>
      </c>
      <c r="B240">
        <v>42</v>
      </c>
      <c r="C240">
        <v>1</v>
      </c>
      <c r="D240">
        <v>16</v>
      </c>
      <c r="F240">
        <v>26</v>
      </c>
      <c r="H240">
        <v>0</v>
      </c>
      <c r="I240">
        <v>0</v>
      </c>
      <c r="K240" t="str">
        <f t="shared" si="12"/>
        <v>Insert into UFMT_BUILD_RULE (FORMAT_ID, FIELD_NO, PRIORITY, FIELD_ID, COND_ID, VALUE_ID, CONV_KEY, F_CHECK, F_WRITE) Values ('1201', '42', '1', '16', '', '26', '', '0', '0');</v>
      </c>
      <c r="L240" t="str">
        <f t="shared" si="13"/>
        <v>Update UFMT_BUILD_RULE SET FIELD_ID='16',COND_ID='',VALUE_ID='26',CONV_KEY='',F_CHECK='0',F_WRITE='0' Where FORMAT_ID = '1201' AND FIELD_NO = '42' AND PRIORITY = '1';</v>
      </c>
      <c r="M240" t="str">
        <f t="shared" si="14"/>
        <v>Delete from UFMT_BUILD_RULE Where FORMAT_ID = '1201' AND FIELD_NO = '42' AND PRIORITY = '1';</v>
      </c>
      <c r="O240" t="s">
        <v>1326</v>
      </c>
      <c r="P240" t="str">
        <f>VLOOKUP(D240,UFMT_FIELD_FORMAT!A:H,8,FALSE)</f>
        <v>015 Fix Padded R</v>
      </c>
      <c r="Q240" t="str">
        <f>IF(ISBLANK(E240),"",VLOOKUP(E240,UFMT_CONDITION!A:J,10,FALSE))</f>
        <v/>
      </c>
      <c r="R240" t="str">
        <f>VLOOKUP(F240,UFMT_VALUE!A:E,5,FALSE)</f>
        <v>Tag, SVT_CC_ACCEPTOR</v>
      </c>
      <c r="S240" t="str">
        <f>IF(ISBLANK(G240),"",VLOOKUP(G240,UFMT_CONVERSION!A:C,3,FALSE))</f>
        <v/>
      </c>
      <c r="T240" t="str">
        <f t="shared" si="15"/>
        <v>Field '015 Fix Padded R', Value 'Tag, SVT_CC_ACCEPTOR'</v>
      </c>
    </row>
    <row r="241" spans="1:20" x14ac:dyDescent="0.35">
      <c r="A241">
        <v>1201</v>
      </c>
      <c r="B241">
        <v>52</v>
      </c>
      <c r="C241">
        <v>1</v>
      </c>
      <c r="D241">
        <v>31</v>
      </c>
      <c r="F241">
        <v>213</v>
      </c>
      <c r="H241">
        <v>0</v>
      </c>
      <c r="I241">
        <v>0</v>
      </c>
      <c r="K241" t="str">
        <f t="shared" si="12"/>
        <v>Insert into UFMT_BUILD_RULE (FORMAT_ID, FIELD_NO, PRIORITY, FIELD_ID, COND_ID, VALUE_ID, CONV_KEY, F_CHECK, F_WRITE) Values ('1201', '52', '1', '31', '', '213', '', '0', '0');</v>
      </c>
      <c r="L241" t="str">
        <f t="shared" si="13"/>
        <v>Update UFMT_BUILD_RULE SET FIELD_ID='31',COND_ID='',VALUE_ID='213',CONV_KEY='',F_CHECK='0',F_WRITE='0' Where FORMAT_ID = '1201' AND FIELD_NO = '52' AND PRIORITY = '1';</v>
      </c>
      <c r="M241" t="str">
        <f t="shared" si="14"/>
        <v>Delete from UFMT_BUILD_RULE Where FORMAT_ID = '1201' AND FIELD_NO = '52' AND PRIORITY = '1';</v>
      </c>
      <c r="O241" t="s">
        <v>1326</v>
      </c>
      <c r="P241" t="str">
        <f>VLOOKUP(D241,UFMT_FIELD_FORMAT!A:H,8,FALSE)</f>
        <v>016 Fix Padded LF</v>
      </c>
      <c r="Q241" t="str">
        <f>IF(ISBLANK(E241),"",VLOOKUP(E241,UFMT_CONDITION!A:J,10,FALSE))</f>
        <v/>
      </c>
      <c r="R241" t="str">
        <f>VLOOKUP(F241,UFMT_VALUE!A:E,5,FALSE)</f>
        <v>Tag, SVT_ENC_PIN, char</v>
      </c>
      <c r="S241" t="str">
        <f>IF(ISBLANK(G241),"",VLOOKUP(G241,UFMT_CONVERSION!A:C,3,FALSE))</f>
        <v/>
      </c>
      <c r="T241" t="str">
        <f t="shared" si="15"/>
        <v>Field '016 Fix Padded LF', Value 'Tag, SVT_ENC_PIN, char'</v>
      </c>
    </row>
    <row r="242" spans="1:20" x14ac:dyDescent="0.35">
      <c r="A242">
        <v>1300</v>
      </c>
      <c r="B242">
        <v>2</v>
      </c>
      <c r="C242">
        <v>1</v>
      </c>
      <c r="D242">
        <v>1</v>
      </c>
      <c r="F242">
        <v>2</v>
      </c>
      <c r="H242">
        <v>0</v>
      </c>
      <c r="I242">
        <v>0</v>
      </c>
      <c r="K242" t="str">
        <f t="shared" si="12"/>
        <v>Insert into UFMT_BUILD_RULE (FORMAT_ID, FIELD_NO, PRIORITY, FIELD_ID, COND_ID, VALUE_ID, CONV_KEY, F_CHECK, F_WRITE) Values ('1300', '2', '1', '1', '', '2', '', '0', '0');</v>
      </c>
      <c r="L242" t="str">
        <f t="shared" si="13"/>
        <v>Update UFMT_BUILD_RULE SET FIELD_ID='1',COND_ID='',VALUE_ID='2',CONV_KEY='',F_CHECK='0',F_WRITE='0' Where FORMAT_ID = '1300' AND FIELD_NO = '2' AND PRIORITY = '1';</v>
      </c>
      <c r="M242" t="str">
        <f t="shared" si="14"/>
        <v>Delete from UFMT_BUILD_RULE Where FORMAT_ID = '1300' AND FIELD_NO = '2' AND PRIORITY = '1';</v>
      </c>
      <c r="O242" t="s">
        <v>1326</v>
      </c>
      <c r="P242" t="str">
        <f>VLOOKUP(D242,UFMT_FIELD_FORMAT!A:H,8,FALSE)</f>
        <v>019 Var LLA</v>
      </c>
      <c r="Q242" t="str">
        <f>IF(ISBLANK(E242),"",VLOOKUP(E242,UFMT_CONDITION!A:J,10,FALSE))</f>
        <v/>
      </c>
      <c r="R242" t="str">
        <f>VLOOKUP(F242,UFMT_VALUE!A:E,5,FALSE)</f>
        <v>Tag, SVT_CARD_NUM</v>
      </c>
      <c r="S242" t="str">
        <f>IF(ISBLANK(G242),"",VLOOKUP(G242,UFMT_CONVERSION!A:C,3,FALSE))</f>
        <v/>
      </c>
      <c r="T242" t="str">
        <f t="shared" si="15"/>
        <v>Field '019 Var LLA', Value 'Tag, SVT_CARD_NUM'</v>
      </c>
    </row>
    <row r="243" spans="1:20" x14ac:dyDescent="0.35">
      <c r="A243">
        <v>1300</v>
      </c>
      <c r="B243">
        <v>3</v>
      </c>
      <c r="C243">
        <v>1</v>
      </c>
      <c r="D243">
        <v>2</v>
      </c>
      <c r="F243">
        <v>317</v>
      </c>
      <c r="H243">
        <v>0</v>
      </c>
      <c r="I243">
        <v>0</v>
      </c>
      <c r="K243" t="str">
        <f t="shared" si="12"/>
        <v>Insert into UFMT_BUILD_RULE (FORMAT_ID, FIELD_NO, PRIORITY, FIELD_ID, COND_ID, VALUE_ID, CONV_KEY, F_CHECK, F_WRITE) Values ('1300', '3', '1', '2', '', '317', '', '0', '0');</v>
      </c>
      <c r="L243" t="str">
        <f t="shared" si="13"/>
        <v>Update UFMT_BUILD_RULE SET FIELD_ID='2',COND_ID='',VALUE_ID='317',CONV_KEY='',F_CHECK='0',F_WRITE='0' Where FORMAT_ID = '1300' AND FIELD_NO = '3' AND PRIORITY = '1';</v>
      </c>
      <c r="M243" t="str">
        <f t="shared" si="14"/>
        <v>Delete from UFMT_BUILD_RULE Where FORMAT_ID = '1300' AND FIELD_NO = '3' AND PRIORITY = '1';</v>
      </c>
      <c r="O243" t="s">
        <v>1326</v>
      </c>
      <c r="P243" t="str">
        <f>VLOOKUP(D243,UFMT_FIELD_FORMAT!A:H,8,FALSE)</f>
        <v>006 Fix Padded L0</v>
      </c>
      <c r="Q243" t="str">
        <f>IF(ISBLANK(E243),"",VLOOKUP(E243,UFMT_CONDITION!A:J,10,FALSE))</f>
        <v/>
      </c>
      <c r="R243" t="str">
        <f>VLOOKUP(F243,UFMT_VALUE!A:E,5,FALSE)</f>
        <v>const, Xlink F3 for Card2Acct</v>
      </c>
      <c r="S243" t="str">
        <f>IF(ISBLANK(G243),"",VLOOKUP(G243,UFMT_CONVERSION!A:C,3,FALSE))</f>
        <v/>
      </c>
      <c r="T243" t="str">
        <f t="shared" si="15"/>
        <v>Field '006 Fix Padded L0', Value 'const, Xlink F3 for Card2Acct'</v>
      </c>
    </row>
    <row r="244" spans="1:20" x14ac:dyDescent="0.35">
      <c r="A244">
        <v>1300</v>
      </c>
      <c r="B244">
        <v>7</v>
      </c>
      <c r="C244">
        <v>1</v>
      </c>
      <c r="D244">
        <v>25</v>
      </c>
      <c r="F244">
        <v>205</v>
      </c>
      <c r="H244">
        <v>0</v>
      </c>
      <c r="I244">
        <v>0</v>
      </c>
      <c r="K244" t="str">
        <f t="shared" si="12"/>
        <v>Insert into UFMT_BUILD_RULE (FORMAT_ID, FIELD_NO, PRIORITY, FIELD_ID, COND_ID, VALUE_ID, CONV_KEY, F_CHECK, F_WRITE) Values ('1300', '7', '1', '25', '', '205', '', '0', '0');</v>
      </c>
      <c r="L244" t="str">
        <f t="shared" si="13"/>
        <v>Update UFMT_BUILD_RULE SET FIELD_ID='25',COND_ID='',VALUE_ID='205',CONV_KEY='',F_CHECK='0',F_WRITE='0' Where FORMAT_ID = '1300' AND FIELD_NO = '7' AND PRIORITY = '1';</v>
      </c>
      <c r="M244" t="str">
        <f t="shared" si="14"/>
        <v>Delete from UFMT_BUILD_RULE Where FORMAT_ID = '1300' AND FIELD_NO = '7' AND PRIORITY = '1';</v>
      </c>
      <c r="O244" t="s">
        <v>1326</v>
      </c>
      <c r="P244" t="str">
        <f>VLOOKUP(D244,UFMT_FIELD_FORMAT!A:H,8,FALSE)</f>
        <v>010 Fix Padded L0</v>
      </c>
      <c r="Q244" t="str">
        <f>IF(ISBLANK(E244),"",VLOOKUP(E244,UFMT_CONDITION!A:J,10,FALSE))</f>
        <v/>
      </c>
      <c r="R244" t="str">
        <f>VLOOKUP(F244,UFMT_VALUE!A:E,5,FALSE)</f>
        <v>Composite, Datetime ( MMDDhhmmss)</v>
      </c>
      <c r="S244" t="str">
        <f>IF(ISBLANK(G244),"",VLOOKUP(G244,UFMT_CONVERSION!A:C,3,FALSE))</f>
        <v/>
      </c>
      <c r="T244" t="str">
        <f t="shared" si="15"/>
        <v>Field '010 Fix Padded L0', Value 'Composite, Datetime ( MMDDhhmmss)'</v>
      </c>
    </row>
    <row r="245" spans="1:20" x14ac:dyDescent="0.35">
      <c r="A245">
        <v>1300</v>
      </c>
      <c r="B245">
        <v>11</v>
      </c>
      <c r="C245">
        <v>1</v>
      </c>
      <c r="D245">
        <v>5</v>
      </c>
      <c r="F245">
        <v>40</v>
      </c>
      <c r="G245">
        <v>52</v>
      </c>
      <c r="H245">
        <v>0</v>
      </c>
      <c r="I245">
        <v>0</v>
      </c>
      <c r="K245" t="str">
        <f t="shared" si="12"/>
        <v>Insert into UFMT_BUILD_RULE (FORMAT_ID, FIELD_NO, PRIORITY, FIELD_ID, COND_ID, VALUE_ID, CONV_KEY, F_CHECK, F_WRITE) Values ('1300', '11', '1', '5', '', '40', '52', '0', '0');</v>
      </c>
      <c r="L245" t="str">
        <f t="shared" si="13"/>
        <v>Update UFMT_BUILD_RULE SET FIELD_ID='5',COND_ID='',VALUE_ID='40',CONV_KEY='52',F_CHECK='0',F_WRITE='0' Where FORMAT_ID = '1300' AND FIELD_NO = '11' AND PRIORITY = '1';</v>
      </c>
      <c r="M245" t="str">
        <f t="shared" si="14"/>
        <v>Delete from UFMT_BUILD_RULE Where FORMAT_ID = '1300' AND FIELD_NO = '11' AND PRIORITY = '1';</v>
      </c>
      <c r="O245" t="s">
        <v>1326</v>
      </c>
      <c r="P245" t="str">
        <f>VLOOKUP(D245,UFMT_FIELD_FORMAT!A:H,8,FALSE)</f>
        <v>006 Fix Padded L0</v>
      </c>
      <c r="Q245" t="str">
        <f>IF(ISBLANK(E245),"",VLOOKUP(E245,UFMT_CONDITION!A:J,10,FALSE))</f>
        <v/>
      </c>
      <c r="R245" t="str">
        <f>VLOOKUP(F245,UFMT_VALUE!A:E,5,FALSE)</f>
        <v>Tag, SVT_UTRANSNO</v>
      </c>
      <c r="S245" t="str">
        <f>IF(ISBLANK(G245),"",VLOOKUP(G245,UFMT_CONVERSION!A:C,3,FALSE))</f>
        <v>Get F11 from utrnno (last 6 digits)</v>
      </c>
      <c r="T245" t="str">
        <f t="shared" si="15"/>
        <v>Field '006 Fix Padded L0', Value 'Tag, SVT_UTRANSNO', Conv 'Get F11 from utrnno (last 6 digits)'</v>
      </c>
    </row>
    <row r="246" spans="1:20" x14ac:dyDescent="0.35">
      <c r="A246">
        <v>1300</v>
      </c>
      <c r="B246">
        <v>12</v>
      </c>
      <c r="C246">
        <v>1</v>
      </c>
      <c r="D246">
        <v>5</v>
      </c>
      <c r="F246">
        <v>14</v>
      </c>
      <c r="H246">
        <v>0</v>
      </c>
      <c r="I246">
        <v>0</v>
      </c>
      <c r="K246" t="str">
        <f t="shared" si="12"/>
        <v>Insert into UFMT_BUILD_RULE (FORMAT_ID, FIELD_NO, PRIORITY, FIELD_ID, COND_ID, VALUE_ID, CONV_KEY, F_CHECK, F_WRITE) Values ('1300', '12', '1', '5', '', '14', '', '0', '0');</v>
      </c>
      <c r="L246" t="str">
        <f t="shared" si="13"/>
        <v>Update UFMT_BUILD_RULE SET FIELD_ID='5',COND_ID='',VALUE_ID='14',CONV_KEY='',F_CHECK='0',F_WRITE='0' Where FORMAT_ID = '1300' AND FIELD_NO = '12' AND PRIORITY = '1';</v>
      </c>
      <c r="M246" t="str">
        <f t="shared" si="14"/>
        <v>Delete from UFMT_BUILD_RULE Where FORMAT_ID = '1300' AND FIELD_NO = '12' AND PRIORITY = '1';</v>
      </c>
      <c r="O246" t="s">
        <v>1326</v>
      </c>
      <c r="P246" t="str">
        <f>VLOOKUP(D246,UFMT_FIELD_FORMAT!A:H,8,FALSE)</f>
        <v>006 Fix Padded L0</v>
      </c>
      <c r="Q246" t="str">
        <f>IF(ISBLANK(E246),"",VLOOKUP(E246,UFMT_CONDITION!A:J,10,FALSE))</f>
        <v/>
      </c>
      <c r="R246" t="str">
        <f>VLOOKUP(F246,UFMT_VALUE!A:E,5,FALSE)</f>
        <v>Tag, SVT_ACQ_SW_TIME</v>
      </c>
      <c r="S246" t="str">
        <f>IF(ISBLANK(G246),"",VLOOKUP(G246,UFMT_CONVERSION!A:C,3,FALSE))</f>
        <v/>
      </c>
      <c r="T246" t="str">
        <f t="shared" si="15"/>
        <v>Field '006 Fix Padded L0', Value 'Tag, SVT_ACQ_SW_TIME'</v>
      </c>
    </row>
    <row r="247" spans="1:20" x14ac:dyDescent="0.35">
      <c r="A247">
        <v>1300</v>
      </c>
      <c r="B247">
        <v>13</v>
      </c>
      <c r="C247">
        <v>1</v>
      </c>
      <c r="D247">
        <v>8</v>
      </c>
      <c r="F247">
        <v>13</v>
      </c>
      <c r="G247">
        <v>4</v>
      </c>
      <c r="H247">
        <v>0</v>
      </c>
      <c r="I247">
        <v>0</v>
      </c>
      <c r="K247" t="str">
        <f t="shared" si="12"/>
        <v>Insert into UFMT_BUILD_RULE (FORMAT_ID, FIELD_NO, PRIORITY, FIELD_ID, COND_ID, VALUE_ID, CONV_KEY, F_CHECK, F_WRITE) Values ('1300', '13', '1', '8', '', '13', '4', '0', '0');</v>
      </c>
      <c r="L247" t="str">
        <f t="shared" si="13"/>
        <v>Update UFMT_BUILD_RULE SET FIELD_ID='8',COND_ID='',VALUE_ID='13',CONV_KEY='4',F_CHECK='0',F_WRITE='0' Where FORMAT_ID = '1300' AND FIELD_NO = '13' AND PRIORITY = '1';</v>
      </c>
      <c r="M247" t="str">
        <f t="shared" si="14"/>
        <v>Delete from UFMT_BUILD_RULE Where FORMAT_ID = '1300' AND FIELD_NO = '13' AND PRIORITY = '1';</v>
      </c>
      <c r="O247" t="s">
        <v>1326</v>
      </c>
      <c r="P247" t="str">
        <f>VLOOKUP(D247,UFMT_FIELD_FORMAT!A:H,8,FALSE)</f>
        <v>004 Fix Padded L0</v>
      </c>
      <c r="Q247" t="str">
        <f>IF(ISBLANK(E247),"",VLOOKUP(E247,UFMT_CONDITION!A:J,10,FALSE))</f>
        <v/>
      </c>
      <c r="R247" t="str">
        <f>VLOOKUP(F247,UFMT_VALUE!A:E,5,FALSE)</f>
        <v>Tag, SVT_ACQ_SW_DATE</v>
      </c>
      <c r="S247" t="str">
        <f>IF(ISBLANK(G247),"",VLOOKUP(G247,UFMT_CONVERSION!A:C,3,FALSE))</f>
        <v>YYYYMMDD to MMDD</v>
      </c>
      <c r="T247" t="str">
        <f t="shared" si="15"/>
        <v>Field '004 Fix Padded L0', Value 'Tag, SVT_ACQ_SW_DATE', Conv 'YYYYMMDD to MMDD'</v>
      </c>
    </row>
    <row r="248" spans="1:20" x14ac:dyDescent="0.35">
      <c r="A248">
        <v>1300</v>
      </c>
      <c r="B248">
        <v>32</v>
      </c>
      <c r="C248">
        <v>1</v>
      </c>
      <c r="D248">
        <v>11</v>
      </c>
      <c r="F248">
        <v>318</v>
      </c>
      <c r="H248">
        <v>0</v>
      </c>
      <c r="I248">
        <v>0</v>
      </c>
      <c r="K248" t="str">
        <f t="shared" si="12"/>
        <v>Insert into UFMT_BUILD_RULE (FORMAT_ID, FIELD_NO, PRIORITY, FIELD_ID, COND_ID, VALUE_ID, CONV_KEY, F_CHECK, F_WRITE) Values ('1300', '32', '1', '11', '', '318', '', '0', '0');</v>
      </c>
      <c r="L248" t="str">
        <f t="shared" si="13"/>
        <v>Update UFMT_BUILD_RULE SET FIELD_ID='11',COND_ID='',VALUE_ID='318',CONV_KEY='',F_CHECK='0',F_WRITE='0' Where FORMAT_ID = '1300' AND FIELD_NO = '32' AND PRIORITY = '1';</v>
      </c>
      <c r="M248" t="str">
        <f t="shared" si="14"/>
        <v>Delete from UFMT_BUILD_RULE Where FORMAT_ID = '1300' AND FIELD_NO = '32' AND PRIORITY = '1';</v>
      </c>
      <c r="O248" t="s">
        <v>1326</v>
      </c>
      <c r="P248" t="str">
        <f>VLOOKUP(D248,UFMT_FIELD_FORMAT!A:H,8,FALSE)</f>
        <v xml:space="preserve">011 LLA </v>
      </c>
      <c r="Q248" t="str">
        <f>IF(ISBLANK(E248),"",VLOOKUP(E248,UFMT_CONDITION!A:J,10,FALSE))</f>
        <v/>
      </c>
      <c r="R248" t="str">
        <f>VLOOKUP(F248,UFMT_VALUE!A:E,5,FALSE)</f>
        <v>const, Xlink F32 for Card2Acct</v>
      </c>
      <c r="S248" t="str">
        <f>IF(ISBLANK(G248),"",VLOOKUP(G248,UFMT_CONVERSION!A:C,3,FALSE))</f>
        <v/>
      </c>
      <c r="T248" t="str">
        <f t="shared" si="15"/>
        <v>Field '011 LLA ', Value 'const, Xlink F32 for Card2Acct'</v>
      </c>
    </row>
    <row r="249" spans="1:20" x14ac:dyDescent="0.35">
      <c r="A249">
        <v>1300</v>
      </c>
      <c r="B249">
        <v>37</v>
      </c>
      <c r="C249">
        <v>1</v>
      </c>
      <c r="D249">
        <v>13</v>
      </c>
      <c r="F249">
        <v>23</v>
      </c>
      <c r="H249">
        <v>0</v>
      </c>
      <c r="I249">
        <v>0</v>
      </c>
      <c r="K249" t="str">
        <f t="shared" si="12"/>
        <v>Insert into UFMT_BUILD_RULE (FORMAT_ID, FIELD_NO, PRIORITY, FIELD_ID, COND_ID, VALUE_ID, CONV_KEY, F_CHECK, F_WRITE) Values ('1300', '37', '1', '13', '', '23', '', '0', '0');</v>
      </c>
      <c r="L249" t="str">
        <f t="shared" si="13"/>
        <v>Update UFMT_BUILD_RULE SET FIELD_ID='13',COND_ID='',VALUE_ID='23',CONV_KEY='',F_CHECK='0',F_WRITE='0' Where FORMAT_ID = '1300' AND FIELD_NO = '37' AND PRIORITY = '1';</v>
      </c>
      <c r="M249" t="str">
        <f t="shared" si="14"/>
        <v>Delete from UFMT_BUILD_RULE Where FORMAT_ID = '1300' AND FIELD_NO = '37' AND PRIORITY = '1';</v>
      </c>
      <c r="O249" t="s">
        <v>1326</v>
      </c>
      <c r="P249" t="str">
        <f>VLOOKUP(D249,UFMT_FIELD_FORMAT!A:H,8,FALSE)</f>
        <v>012 Fix Padded R</v>
      </c>
      <c r="Q249" t="str">
        <f>IF(ISBLANK(E249),"",VLOOKUP(E249,UFMT_CONDITION!A:J,10,FALSE))</f>
        <v/>
      </c>
      <c r="R249" t="str">
        <f>VLOOKUP(F249,UFMT_VALUE!A:E,5,FALSE)</f>
        <v>Tag, SVT_ISO_ACQ_RRN</v>
      </c>
      <c r="S249" t="str">
        <f>IF(ISBLANK(G249),"",VLOOKUP(G249,UFMT_CONVERSION!A:C,3,FALSE))</f>
        <v/>
      </c>
      <c r="T249" t="str">
        <f t="shared" si="15"/>
        <v>Field '012 Fix Padded R', Value 'Tag, SVT_ISO_ACQ_RRN'</v>
      </c>
    </row>
    <row r="250" spans="1:20" x14ac:dyDescent="0.35">
      <c r="A250">
        <v>1300</v>
      </c>
      <c r="B250">
        <v>41</v>
      </c>
      <c r="C250">
        <v>1</v>
      </c>
      <c r="D250">
        <v>15</v>
      </c>
      <c r="F250">
        <v>319</v>
      </c>
      <c r="H250">
        <v>0</v>
      </c>
      <c r="I250">
        <v>0</v>
      </c>
      <c r="K250" t="str">
        <f t="shared" si="12"/>
        <v>Insert into UFMT_BUILD_RULE (FORMAT_ID, FIELD_NO, PRIORITY, FIELD_ID, COND_ID, VALUE_ID, CONV_KEY, F_CHECK, F_WRITE) Values ('1300', '41', '1', '15', '', '319', '', '0', '0');</v>
      </c>
      <c r="L250" t="str">
        <f t="shared" si="13"/>
        <v>Update UFMT_BUILD_RULE SET FIELD_ID='15',COND_ID='',VALUE_ID='319',CONV_KEY='',F_CHECK='0',F_WRITE='0' Where FORMAT_ID = '1300' AND FIELD_NO = '41' AND PRIORITY = '1';</v>
      </c>
      <c r="M250" t="str">
        <f t="shared" si="14"/>
        <v>Delete from UFMT_BUILD_RULE Where FORMAT_ID = '1300' AND FIELD_NO = '41' AND PRIORITY = '1';</v>
      </c>
      <c r="O250" t="s">
        <v>1326</v>
      </c>
      <c r="P250" t="str">
        <f>VLOOKUP(D250,UFMT_FIELD_FORMAT!A:H,8,FALSE)</f>
        <v>008 Fix Padded R</v>
      </c>
      <c r="Q250" t="str">
        <f>IF(ISBLANK(E250),"",VLOOKUP(E250,UFMT_CONDITION!A:J,10,FALSE))</f>
        <v/>
      </c>
      <c r="R250" t="str">
        <f>VLOOKUP(F250,UFMT_VALUE!A:E,5,FALSE)</f>
        <v>const, Xlink F41 for Card2Acct</v>
      </c>
      <c r="S250" t="str">
        <f>IF(ISBLANK(G250),"",VLOOKUP(G250,UFMT_CONVERSION!A:C,3,FALSE))</f>
        <v/>
      </c>
      <c r="T250" t="str">
        <f t="shared" si="15"/>
        <v>Field '008 Fix Padded R', Value 'const, Xlink F41 for Card2Acct'</v>
      </c>
    </row>
    <row r="251" spans="1:20" x14ac:dyDescent="0.35">
      <c r="A251">
        <v>1300</v>
      </c>
      <c r="B251">
        <v>42</v>
      </c>
      <c r="C251">
        <v>1</v>
      </c>
      <c r="D251">
        <v>16</v>
      </c>
      <c r="F251">
        <v>320</v>
      </c>
      <c r="H251">
        <v>0</v>
      </c>
      <c r="I251">
        <v>0</v>
      </c>
      <c r="K251" t="str">
        <f t="shared" si="12"/>
        <v>Insert into UFMT_BUILD_RULE (FORMAT_ID, FIELD_NO, PRIORITY, FIELD_ID, COND_ID, VALUE_ID, CONV_KEY, F_CHECK, F_WRITE) Values ('1300', '42', '1', '16', '', '320', '', '0', '0');</v>
      </c>
      <c r="L251" t="str">
        <f t="shared" si="13"/>
        <v>Update UFMT_BUILD_RULE SET FIELD_ID='16',COND_ID='',VALUE_ID='320',CONV_KEY='',F_CHECK='0',F_WRITE='0' Where FORMAT_ID = '1300' AND FIELD_NO = '42' AND PRIORITY = '1';</v>
      </c>
      <c r="M251" t="str">
        <f t="shared" si="14"/>
        <v>Delete from UFMT_BUILD_RULE Where FORMAT_ID = '1300' AND FIELD_NO = '42' AND PRIORITY = '1';</v>
      </c>
      <c r="O251" t="s">
        <v>1326</v>
      </c>
      <c r="P251" t="str">
        <f>VLOOKUP(D251,UFMT_FIELD_FORMAT!A:H,8,FALSE)</f>
        <v>015 Fix Padded R</v>
      </c>
      <c r="Q251" t="str">
        <f>IF(ISBLANK(E251),"",VLOOKUP(E251,UFMT_CONDITION!A:J,10,FALSE))</f>
        <v/>
      </c>
      <c r="R251" t="str">
        <f>VLOOKUP(F251,UFMT_VALUE!A:E,5,FALSE)</f>
        <v>const, Xlink F42 for Card2Acct</v>
      </c>
      <c r="S251" t="str">
        <f>IF(ISBLANK(G251),"",VLOOKUP(G251,UFMT_CONVERSION!A:C,3,FALSE))</f>
        <v/>
      </c>
      <c r="T251" t="str">
        <f t="shared" si="15"/>
        <v>Field '015 Fix Padded R', Value 'const, Xlink F42 for Card2Acct'</v>
      </c>
    </row>
    <row r="252" spans="1:20" x14ac:dyDescent="0.35">
      <c r="A252">
        <v>1301</v>
      </c>
      <c r="B252">
        <v>2</v>
      </c>
      <c r="C252">
        <v>1</v>
      </c>
      <c r="D252">
        <v>1</v>
      </c>
      <c r="F252">
        <v>2</v>
      </c>
      <c r="H252">
        <v>0</v>
      </c>
      <c r="I252">
        <v>0</v>
      </c>
      <c r="K252" t="str">
        <f t="shared" si="12"/>
        <v>Insert into UFMT_BUILD_RULE (FORMAT_ID, FIELD_NO, PRIORITY, FIELD_ID, COND_ID, VALUE_ID, CONV_KEY, F_CHECK, F_WRITE) Values ('1301', '2', '1', '1', '', '2', '', '0', '0');</v>
      </c>
      <c r="L252" t="str">
        <f t="shared" si="13"/>
        <v>Update UFMT_BUILD_RULE SET FIELD_ID='1',COND_ID='',VALUE_ID='2',CONV_KEY='',F_CHECK='0',F_WRITE='0' Where FORMAT_ID = '1301' AND FIELD_NO = '2' AND PRIORITY = '1';</v>
      </c>
      <c r="M252" t="str">
        <f t="shared" si="14"/>
        <v>Delete from UFMT_BUILD_RULE Where FORMAT_ID = '1301' AND FIELD_NO = '2' AND PRIORITY = '1';</v>
      </c>
      <c r="O252" t="s">
        <v>1326</v>
      </c>
      <c r="P252" t="str">
        <f>VLOOKUP(D252,UFMT_FIELD_FORMAT!A:H,8,FALSE)</f>
        <v>019 Var LLA</v>
      </c>
      <c r="Q252" t="str">
        <f>IF(ISBLANK(E252),"",VLOOKUP(E252,UFMT_CONDITION!A:J,10,FALSE))</f>
        <v/>
      </c>
      <c r="R252" t="str">
        <f>VLOOKUP(F252,UFMT_VALUE!A:E,5,FALSE)</f>
        <v>Tag, SVT_CARD_NUM</v>
      </c>
      <c r="S252" t="str">
        <f>IF(ISBLANK(G252),"",VLOOKUP(G252,UFMT_CONVERSION!A:C,3,FALSE))</f>
        <v/>
      </c>
      <c r="T252" t="str">
        <f t="shared" si="15"/>
        <v>Field '019 Var LLA', Value 'Tag, SVT_CARD_NUM'</v>
      </c>
    </row>
    <row r="253" spans="1:20" x14ac:dyDescent="0.35">
      <c r="A253">
        <v>1301</v>
      </c>
      <c r="B253">
        <v>3</v>
      </c>
      <c r="C253">
        <v>1</v>
      </c>
      <c r="D253">
        <v>2</v>
      </c>
      <c r="F253">
        <v>24</v>
      </c>
      <c r="H253">
        <v>0</v>
      </c>
      <c r="I253">
        <v>0</v>
      </c>
      <c r="K253" t="str">
        <f t="shared" si="12"/>
        <v>Insert into UFMT_BUILD_RULE (FORMAT_ID, FIELD_NO, PRIORITY, FIELD_ID, COND_ID, VALUE_ID, CONV_KEY, F_CHECK, F_WRITE) Values ('1301', '3', '1', '2', '', '24', '', '0', '0');</v>
      </c>
      <c r="L253" t="str">
        <f t="shared" si="13"/>
        <v>Update UFMT_BUILD_RULE SET FIELD_ID='2',COND_ID='',VALUE_ID='24',CONV_KEY='',F_CHECK='0',F_WRITE='0' Where FORMAT_ID = '1301' AND FIELD_NO = '3' AND PRIORITY = '1';</v>
      </c>
      <c r="M253" t="str">
        <f t="shared" si="14"/>
        <v>Delete from UFMT_BUILD_RULE Where FORMAT_ID = '1301' AND FIELD_NO = '3' AND PRIORITY = '1';</v>
      </c>
      <c r="O253" t="s">
        <v>1326</v>
      </c>
      <c r="P253" t="str">
        <f>VLOOKUP(D253,UFMT_FIELD_FORMAT!A:H,8,FALSE)</f>
        <v>006 Fix Padded L0</v>
      </c>
      <c r="Q253" t="str">
        <f>IF(ISBLANK(E253),"",VLOOKUP(E253,UFMT_CONDITION!A:J,10,FALSE))</f>
        <v/>
      </c>
      <c r="R253" t="str">
        <f>VLOOKUP(F253,UFMT_VALUE!A:E,5,FALSE)</f>
        <v>Tag, SVT_ISO_ISS_RESP</v>
      </c>
      <c r="S253" t="str">
        <f>IF(ISBLANK(G253),"",VLOOKUP(G253,UFMT_CONVERSION!A:C,3,FALSE))</f>
        <v/>
      </c>
      <c r="T253" t="str">
        <f t="shared" si="15"/>
        <v>Field '006 Fix Padded L0', Value 'Tag, SVT_ISO_ISS_RESP'</v>
      </c>
    </row>
    <row r="254" spans="1:20" x14ac:dyDescent="0.35">
      <c r="A254">
        <v>1301</v>
      </c>
      <c r="B254">
        <v>7</v>
      </c>
      <c r="C254">
        <v>1</v>
      </c>
      <c r="D254">
        <v>25</v>
      </c>
      <c r="F254">
        <v>206</v>
      </c>
      <c r="H254">
        <v>0</v>
      </c>
      <c r="I254">
        <v>0</v>
      </c>
      <c r="K254" t="str">
        <f t="shared" si="12"/>
        <v>Insert into UFMT_BUILD_RULE (FORMAT_ID, FIELD_NO, PRIORITY, FIELD_ID, COND_ID, VALUE_ID, CONV_KEY, F_CHECK, F_WRITE) Values ('1301', '7', '1', '25', '', '206', '', '0', '0');</v>
      </c>
      <c r="L254" t="str">
        <f t="shared" si="13"/>
        <v>Update UFMT_BUILD_RULE SET FIELD_ID='25',COND_ID='',VALUE_ID='206',CONV_KEY='',F_CHECK='0',F_WRITE='0' Where FORMAT_ID = '1301' AND FIELD_NO = '7' AND PRIORITY = '1';</v>
      </c>
      <c r="M254" t="str">
        <f t="shared" si="14"/>
        <v>Delete from UFMT_BUILD_RULE Where FORMAT_ID = '1301' AND FIELD_NO = '7' AND PRIORITY = '1';</v>
      </c>
      <c r="O254" t="s">
        <v>1326</v>
      </c>
      <c r="P254" t="str">
        <f>VLOOKUP(D254,UFMT_FIELD_FORMAT!A:H,8,FALSE)</f>
        <v>010 Fix Padded L0</v>
      </c>
      <c r="Q254" t="str">
        <f>IF(ISBLANK(E254),"",VLOOKUP(E254,UFMT_CONDITION!A:J,10,FALSE))</f>
        <v/>
      </c>
      <c r="R254" t="str">
        <f>VLOOKUP(F254,UFMT_VALUE!A:E,5,FALSE)</f>
        <v>Tag, SVT_TRANSMIT_TIME, integer</v>
      </c>
      <c r="S254" t="str">
        <f>IF(ISBLANK(G254),"",VLOOKUP(G254,UFMT_CONVERSION!A:C,3,FALSE))</f>
        <v/>
      </c>
      <c r="T254" t="str">
        <f t="shared" si="15"/>
        <v>Field '010 Fix Padded L0', Value 'Tag, SVT_TRANSMIT_TIME, integer'</v>
      </c>
    </row>
    <row r="255" spans="1:20" x14ac:dyDescent="0.35">
      <c r="A255">
        <v>1301</v>
      </c>
      <c r="B255">
        <v>11</v>
      </c>
      <c r="C255">
        <v>1</v>
      </c>
      <c r="D255">
        <v>5</v>
      </c>
      <c r="F255">
        <v>47</v>
      </c>
      <c r="H255">
        <v>0</v>
      </c>
      <c r="I255">
        <v>0</v>
      </c>
      <c r="K255" t="str">
        <f t="shared" si="12"/>
        <v>Insert into UFMT_BUILD_RULE (FORMAT_ID, FIELD_NO, PRIORITY, FIELD_ID, COND_ID, VALUE_ID, CONV_KEY, F_CHECK, F_WRITE) Values ('1301', '11', '1', '5', '', '47', '', '0', '0');</v>
      </c>
      <c r="L255" t="str">
        <f t="shared" si="13"/>
        <v>Update UFMT_BUILD_RULE SET FIELD_ID='5',COND_ID='',VALUE_ID='47',CONV_KEY='',F_CHECK='0',F_WRITE='0' Where FORMAT_ID = '1301' AND FIELD_NO = '11' AND PRIORITY = '1';</v>
      </c>
      <c r="M255" t="str">
        <f t="shared" si="14"/>
        <v>Delete from UFMT_BUILD_RULE Where FORMAT_ID = '1301' AND FIELD_NO = '11' AND PRIORITY = '1';</v>
      </c>
      <c r="O255" t="s">
        <v>1326</v>
      </c>
      <c r="P255" t="str">
        <f>VLOOKUP(D255,UFMT_FIELD_FORMAT!A:H,8,FALSE)</f>
        <v>006 Fix Padded L0</v>
      </c>
      <c r="Q255" t="str">
        <f>IF(ISBLANK(E255),"",VLOOKUP(E255,UFMT_CONDITION!A:J,10,FALSE))</f>
        <v/>
      </c>
      <c r="R255" t="str">
        <f>VLOOKUP(F255,UFMT_VALUE!A:E,5,FALSE)</f>
        <v>Tag, SVT_ACQ_TRACE_NO, string</v>
      </c>
      <c r="S255" t="str">
        <f>IF(ISBLANK(G255),"",VLOOKUP(G255,UFMT_CONVERSION!A:C,3,FALSE))</f>
        <v/>
      </c>
      <c r="T255" t="str">
        <f t="shared" si="15"/>
        <v>Field '006 Fix Padded L0', Value 'Tag, SVT_ACQ_TRACE_NO, string'</v>
      </c>
    </row>
    <row r="256" spans="1:20" x14ac:dyDescent="0.35">
      <c r="A256">
        <v>1301</v>
      </c>
      <c r="B256">
        <v>12</v>
      </c>
      <c r="C256">
        <v>1</v>
      </c>
      <c r="D256">
        <v>5</v>
      </c>
      <c r="F256">
        <v>14</v>
      </c>
      <c r="H256">
        <v>0</v>
      </c>
      <c r="I256">
        <v>0</v>
      </c>
      <c r="K256" t="str">
        <f t="shared" si="12"/>
        <v>Insert into UFMT_BUILD_RULE (FORMAT_ID, FIELD_NO, PRIORITY, FIELD_ID, COND_ID, VALUE_ID, CONV_KEY, F_CHECK, F_WRITE) Values ('1301', '12', '1', '5', '', '14', '', '0', '0');</v>
      </c>
      <c r="L256" t="str">
        <f t="shared" si="13"/>
        <v>Update UFMT_BUILD_RULE SET FIELD_ID='5',COND_ID='',VALUE_ID='14',CONV_KEY='',F_CHECK='0',F_WRITE='0' Where FORMAT_ID = '1301' AND FIELD_NO = '12' AND PRIORITY = '1';</v>
      </c>
      <c r="M256" t="str">
        <f t="shared" si="14"/>
        <v>Delete from UFMT_BUILD_RULE Where FORMAT_ID = '1301' AND FIELD_NO = '12' AND PRIORITY = '1';</v>
      </c>
      <c r="O256" t="s">
        <v>1326</v>
      </c>
      <c r="P256" t="str">
        <f>VLOOKUP(D256,UFMT_FIELD_FORMAT!A:H,8,FALSE)</f>
        <v>006 Fix Padded L0</v>
      </c>
      <c r="Q256" t="str">
        <f>IF(ISBLANK(E256),"",VLOOKUP(E256,UFMT_CONDITION!A:J,10,FALSE))</f>
        <v/>
      </c>
      <c r="R256" t="str">
        <f>VLOOKUP(F256,UFMT_VALUE!A:E,5,FALSE)</f>
        <v>Tag, SVT_ACQ_SW_TIME</v>
      </c>
      <c r="S256" t="str">
        <f>IF(ISBLANK(G256),"",VLOOKUP(G256,UFMT_CONVERSION!A:C,3,FALSE))</f>
        <v/>
      </c>
      <c r="T256" t="str">
        <f t="shared" si="15"/>
        <v>Field '006 Fix Padded L0', Value 'Tag, SVT_ACQ_SW_TIME'</v>
      </c>
    </row>
    <row r="257" spans="1:20" x14ac:dyDescent="0.35">
      <c r="A257">
        <v>1301</v>
      </c>
      <c r="B257">
        <v>13</v>
      </c>
      <c r="C257">
        <v>1</v>
      </c>
      <c r="D257">
        <v>8</v>
      </c>
      <c r="F257">
        <v>13</v>
      </c>
      <c r="H257">
        <v>0</v>
      </c>
      <c r="I257">
        <v>0</v>
      </c>
      <c r="K257" t="str">
        <f t="shared" si="12"/>
        <v>Insert into UFMT_BUILD_RULE (FORMAT_ID, FIELD_NO, PRIORITY, FIELD_ID, COND_ID, VALUE_ID, CONV_KEY, F_CHECK, F_WRITE) Values ('1301', '13', '1', '8', '', '13', '', '0', '0');</v>
      </c>
      <c r="L257" t="str">
        <f t="shared" si="13"/>
        <v>Update UFMT_BUILD_RULE SET FIELD_ID='8',COND_ID='',VALUE_ID='13',CONV_KEY='',F_CHECK='0',F_WRITE='0' Where FORMAT_ID = '1301' AND FIELD_NO = '13' AND PRIORITY = '1';</v>
      </c>
      <c r="M257" t="str">
        <f t="shared" si="14"/>
        <v>Delete from UFMT_BUILD_RULE Where FORMAT_ID = '1301' AND FIELD_NO = '13' AND PRIORITY = '1';</v>
      </c>
      <c r="O257" t="s">
        <v>1326</v>
      </c>
      <c r="P257" t="str">
        <f>VLOOKUP(D257,UFMT_FIELD_FORMAT!A:H,8,FALSE)</f>
        <v>004 Fix Padded L0</v>
      </c>
      <c r="Q257" t="str">
        <f>IF(ISBLANK(E257),"",VLOOKUP(E257,UFMT_CONDITION!A:J,10,FALSE))</f>
        <v/>
      </c>
      <c r="R257" t="str">
        <f>VLOOKUP(F257,UFMT_VALUE!A:E,5,FALSE)</f>
        <v>Tag, SVT_ACQ_SW_DATE</v>
      </c>
      <c r="S257" t="str">
        <f>IF(ISBLANK(G257),"",VLOOKUP(G257,UFMT_CONVERSION!A:C,3,FALSE))</f>
        <v/>
      </c>
      <c r="T257" t="str">
        <f t="shared" si="15"/>
        <v>Field '004 Fix Padded L0', Value 'Tag, SVT_ACQ_SW_DATE'</v>
      </c>
    </row>
    <row r="258" spans="1:20" x14ac:dyDescent="0.35">
      <c r="A258">
        <v>1301</v>
      </c>
      <c r="B258">
        <v>32</v>
      </c>
      <c r="C258">
        <v>1</v>
      </c>
      <c r="D258">
        <v>11</v>
      </c>
      <c r="F258">
        <v>285</v>
      </c>
      <c r="H258">
        <v>0</v>
      </c>
      <c r="I258">
        <v>0</v>
      </c>
      <c r="K258" t="str">
        <f t="shared" si="12"/>
        <v>Insert into UFMT_BUILD_RULE (FORMAT_ID, FIELD_NO, PRIORITY, FIELD_ID, COND_ID, VALUE_ID, CONV_KEY, F_CHECK, F_WRITE) Values ('1301', '32', '1', '11', '', '285', '', '0', '0');</v>
      </c>
      <c r="L258" t="str">
        <f t="shared" si="13"/>
        <v>Update UFMT_BUILD_RULE SET FIELD_ID='11',COND_ID='',VALUE_ID='285',CONV_KEY='',F_CHECK='0',F_WRITE='0' Where FORMAT_ID = '1301' AND FIELD_NO = '32' AND PRIORITY = '1';</v>
      </c>
      <c r="M258" t="str">
        <f t="shared" si="14"/>
        <v>Delete from UFMT_BUILD_RULE Where FORMAT_ID = '1301' AND FIELD_NO = '32' AND PRIORITY = '1';</v>
      </c>
      <c r="O258" t="s">
        <v>1326</v>
      </c>
      <c r="P258" t="str">
        <f>VLOOKUP(D258,UFMT_FIELD_FORMAT!A:H,8,FALSE)</f>
        <v xml:space="preserve">011 LLA </v>
      </c>
      <c r="Q258" t="str">
        <f>IF(ISBLANK(E258),"",VLOOKUP(E258,UFMT_CONDITION!A:J,10,FALSE))</f>
        <v/>
      </c>
      <c r="R258" t="str">
        <f>VLOOKUP(F258,UFMT_VALUE!A:E,5,FALSE)</f>
        <v>Dummy local data</v>
      </c>
      <c r="S258" t="str">
        <f>IF(ISBLANK(G258),"",VLOOKUP(G258,UFMT_CONVERSION!A:C,3,FALSE))</f>
        <v/>
      </c>
      <c r="T258" t="str">
        <f t="shared" si="15"/>
        <v>Field '011 LLA ', Value 'Dummy local data'</v>
      </c>
    </row>
    <row r="259" spans="1:20" x14ac:dyDescent="0.35">
      <c r="A259">
        <v>1301</v>
      </c>
      <c r="B259">
        <v>37</v>
      </c>
      <c r="C259">
        <v>1</v>
      </c>
      <c r="D259">
        <v>13</v>
      </c>
      <c r="F259">
        <v>23</v>
      </c>
      <c r="H259">
        <v>0</v>
      </c>
      <c r="I259">
        <v>0</v>
      </c>
      <c r="K259" t="str">
        <f t="shared" si="12"/>
        <v>Insert into UFMT_BUILD_RULE (FORMAT_ID, FIELD_NO, PRIORITY, FIELD_ID, COND_ID, VALUE_ID, CONV_KEY, F_CHECK, F_WRITE) Values ('1301', '37', '1', '13', '', '23', '', '0', '0');</v>
      </c>
      <c r="L259" t="str">
        <f t="shared" si="13"/>
        <v>Update UFMT_BUILD_RULE SET FIELD_ID='13',COND_ID='',VALUE_ID='23',CONV_KEY='',F_CHECK='0',F_WRITE='0' Where FORMAT_ID = '1301' AND FIELD_NO = '37' AND PRIORITY = '1';</v>
      </c>
      <c r="M259" t="str">
        <f t="shared" si="14"/>
        <v>Delete from UFMT_BUILD_RULE Where FORMAT_ID = '1301' AND FIELD_NO = '37' AND PRIORITY = '1';</v>
      </c>
      <c r="O259" t="s">
        <v>1326</v>
      </c>
      <c r="P259" t="str">
        <f>VLOOKUP(D259,UFMT_FIELD_FORMAT!A:H,8,FALSE)</f>
        <v>012 Fix Padded R</v>
      </c>
      <c r="Q259" t="str">
        <f>IF(ISBLANK(E259),"",VLOOKUP(E259,UFMT_CONDITION!A:J,10,FALSE))</f>
        <v/>
      </c>
      <c r="R259" t="str">
        <f>VLOOKUP(F259,UFMT_VALUE!A:E,5,FALSE)</f>
        <v>Tag, SVT_ISO_ACQ_RRN</v>
      </c>
      <c r="S259" t="str">
        <f>IF(ISBLANK(G259),"",VLOOKUP(G259,UFMT_CONVERSION!A:C,3,FALSE))</f>
        <v/>
      </c>
      <c r="T259" t="str">
        <f t="shared" si="15"/>
        <v>Field '012 Fix Padded R', Value 'Tag, SVT_ISO_ACQ_RRN'</v>
      </c>
    </row>
    <row r="260" spans="1:20" x14ac:dyDescent="0.35">
      <c r="A260">
        <v>1301</v>
      </c>
      <c r="B260">
        <v>39</v>
      </c>
      <c r="C260">
        <v>1</v>
      </c>
      <c r="D260">
        <v>46</v>
      </c>
      <c r="F260">
        <v>44</v>
      </c>
      <c r="G260">
        <v>134</v>
      </c>
      <c r="H260">
        <v>0</v>
      </c>
      <c r="I260">
        <v>1</v>
      </c>
      <c r="K260" t="str">
        <f t="shared" si="12"/>
        <v>Insert into UFMT_BUILD_RULE (FORMAT_ID, FIELD_NO, PRIORITY, FIELD_ID, COND_ID, VALUE_ID, CONV_KEY, F_CHECK, F_WRITE) Values ('1301', '39', '1', '46', '', '44', '134', '0', '1');</v>
      </c>
      <c r="L260" t="str">
        <f t="shared" si="13"/>
        <v>Update UFMT_BUILD_RULE SET FIELD_ID='46',COND_ID='',VALUE_ID='44',CONV_KEY='134',F_CHECK='0',F_WRITE='1' Where FORMAT_ID = '1301' AND FIELD_NO = '39' AND PRIORITY = '1';</v>
      </c>
      <c r="M260" t="str">
        <f t="shared" si="14"/>
        <v>Delete from UFMT_BUILD_RULE Where FORMAT_ID = '1301' AND FIELD_NO = '39' AND PRIORITY = '1';</v>
      </c>
      <c r="O260" t="s">
        <v>1326</v>
      </c>
      <c r="P260" t="str">
        <f>VLOOKUP(D260,UFMT_FIELD_FORMAT!A:H,8,FALSE)</f>
        <v>02 Fix Padded L0</v>
      </c>
      <c r="Q260" t="str">
        <f>IF(ISBLANK(E260),"",VLOOKUP(E260,UFMT_CONDITION!A:J,10,FALSE))</f>
        <v/>
      </c>
      <c r="R260" t="str">
        <f>VLOOKUP(F260,UFMT_VALUE!A:E,5,FALSE)</f>
        <v>Tag, SVT_SV_RESP</v>
      </c>
      <c r="S260" t="str">
        <f>IF(ISBLANK(G260),"",VLOOKUP(G260,UFMT_CONVERSION!A:C,3,FALSE))</f>
        <v>Xlink F39-&gt;SV RESP</v>
      </c>
      <c r="T260" t="str">
        <f t="shared" ref="T260:T323" si="16">"Field '"&amp;P260&amp;IF(Q260="","","',Cond '"&amp;Q260)&amp;"', Value '"&amp;R260&amp;IF(S260="","","', Conv '"&amp;S260)&amp;"'"</f>
        <v>Field '02 Fix Padded L0', Value 'Tag, SVT_SV_RESP', Conv 'Xlink F39-&gt;SV RESP'</v>
      </c>
    </row>
    <row r="261" spans="1:20" x14ac:dyDescent="0.35">
      <c r="A261">
        <v>1301</v>
      </c>
      <c r="B261">
        <v>41</v>
      </c>
      <c r="C261">
        <v>1</v>
      </c>
      <c r="D261">
        <v>15</v>
      </c>
      <c r="F261">
        <v>25</v>
      </c>
      <c r="H261">
        <v>0</v>
      </c>
      <c r="I261">
        <v>0</v>
      </c>
      <c r="K261" t="str">
        <f t="shared" si="12"/>
        <v>Insert into UFMT_BUILD_RULE (FORMAT_ID, FIELD_NO, PRIORITY, FIELD_ID, COND_ID, VALUE_ID, CONV_KEY, F_CHECK, F_WRITE) Values ('1301', '41', '1', '15', '', '25', '', '0', '0');</v>
      </c>
      <c r="L261" t="str">
        <f t="shared" si="13"/>
        <v>Update UFMT_BUILD_RULE SET FIELD_ID='15',COND_ID='',VALUE_ID='25',CONV_KEY='',F_CHECK='0',F_WRITE='0' Where FORMAT_ID = '1301' AND FIELD_NO = '41' AND PRIORITY = '1';</v>
      </c>
      <c r="M261" t="str">
        <f t="shared" si="14"/>
        <v>Delete from UFMT_BUILD_RULE Where FORMAT_ID = '1301' AND FIELD_NO = '41' AND PRIORITY = '1';</v>
      </c>
      <c r="O261" t="s">
        <v>1326</v>
      </c>
      <c r="P261" t="str">
        <f>VLOOKUP(D261,UFMT_FIELD_FORMAT!A:H,8,FALSE)</f>
        <v>008 Fix Padded R</v>
      </c>
      <c r="Q261" t="str">
        <f>IF(ISBLANK(E261),"",VLOOKUP(E261,UFMT_CONDITION!A:J,10,FALSE))</f>
        <v/>
      </c>
      <c r="R261" t="str">
        <f>VLOOKUP(F261,UFMT_VALUE!A:E,5,FALSE)</f>
        <v>Tag, SVT_TERMINAL</v>
      </c>
      <c r="S261" t="str">
        <f>IF(ISBLANK(G261),"",VLOOKUP(G261,UFMT_CONVERSION!A:C,3,FALSE))</f>
        <v/>
      </c>
      <c r="T261" t="str">
        <f t="shared" si="16"/>
        <v>Field '008 Fix Padded R', Value 'Tag, SVT_TERMINAL'</v>
      </c>
    </row>
    <row r="262" spans="1:20" x14ac:dyDescent="0.35">
      <c r="A262">
        <v>1301</v>
      </c>
      <c r="B262">
        <v>42</v>
      </c>
      <c r="C262">
        <v>1</v>
      </c>
      <c r="D262">
        <v>16</v>
      </c>
      <c r="F262">
        <v>26</v>
      </c>
      <c r="H262">
        <v>0</v>
      </c>
      <c r="I262">
        <v>0</v>
      </c>
      <c r="K262" t="str">
        <f t="shared" si="12"/>
        <v>Insert into UFMT_BUILD_RULE (FORMAT_ID, FIELD_NO, PRIORITY, FIELD_ID, COND_ID, VALUE_ID, CONV_KEY, F_CHECK, F_WRITE) Values ('1301', '42', '1', '16', '', '26', '', '0', '0');</v>
      </c>
      <c r="L262" t="str">
        <f t="shared" si="13"/>
        <v>Update UFMT_BUILD_RULE SET FIELD_ID='16',COND_ID='',VALUE_ID='26',CONV_KEY='',F_CHECK='0',F_WRITE='0' Where FORMAT_ID = '1301' AND FIELD_NO = '42' AND PRIORITY = '1';</v>
      </c>
      <c r="M262" t="str">
        <f t="shared" si="14"/>
        <v>Delete from UFMT_BUILD_RULE Where FORMAT_ID = '1301' AND FIELD_NO = '42' AND PRIORITY = '1';</v>
      </c>
      <c r="O262" t="s">
        <v>1326</v>
      </c>
      <c r="P262" t="str">
        <f>VLOOKUP(D262,UFMT_FIELD_FORMAT!A:H,8,FALSE)</f>
        <v>015 Fix Padded R</v>
      </c>
      <c r="Q262" t="str">
        <f>IF(ISBLANK(E262),"",VLOOKUP(E262,UFMT_CONDITION!A:J,10,FALSE))</f>
        <v/>
      </c>
      <c r="R262" t="str">
        <f>VLOOKUP(F262,UFMT_VALUE!A:E,5,FALSE)</f>
        <v>Tag, SVT_CC_ACCEPTOR</v>
      </c>
      <c r="S262" t="str">
        <f>IF(ISBLANK(G262),"",VLOOKUP(G262,UFMT_CONVERSION!A:C,3,FALSE))</f>
        <v/>
      </c>
      <c r="T262" t="str">
        <f t="shared" si="16"/>
        <v>Field '015 Fix Padded R', Value 'Tag, SVT_CC_ACCEPTOR'</v>
      </c>
    </row>
    <row r="263" spans="1:20" x14ac:dyDescent="0.35">
      <c r="A263">
        <v>1301</v>
      </c>
      <c r="B263">
        <v>62</v>
      </c>
      <c r="C263">
        <v>1</v>
      </c>
      <c r="D263">
        <v>20</v>
      </c>
      <c r="F263">
        <v>321</v>
      </c>
      <c r="H263">
        <v>0</v>
      </c>
      <c r="I263">
        <v>1</v>
      </c>
      <c r="K263" t="str">
        <f t="shared" si="12"/>
        <v>Insert into UFMT_BUILD_RULE (FORMAT_ID, FIELD_NO, PRIORITY, FIELD_ID, COND_ID, VALUE_ID, CONV_KEY, F_CHECK, F_WRITE) Values ('1301', '62', '1', '20', '', '321', '', '0', '1');</v>
      </c>
      <c r="L263" t="str">
        <f t="shared" si="13"/>
        <v>Update UFMT_BUILD_RULE SET FIELD_ID='20',COND_ID='',VALUE_ID='321',CONV_KEY='',F_CHECK='0',F_WRITE='1' Where FORMAT_ID = '1301' AND FIELD_NO = '62' AND PRIORITY = '1';</v>
      </c>
      <c r="M263" t="str">
        <f t="shared" si="14"/>
        <v>Delete from UFMT_BUILD_RULE Where FORMAT_ID = '1301' AND FIELD_NO = '62' AND PRIORITY = '1';</v>
      </c>
      <c r="O263" t="s">
        <v>1326</v>
      </c>
      <c r="P263" t="str">
        <f>VLOOKUP(D263,UFMT_FIELD_FORMAT!A:H,8,FALSE)</f>
        <v>999 Var LLLA</v>
      </c>
      <c r="Q263" t="str">
        <f>IF(ISBLANK(E263),"",VLOOKUP(E263,UFMT_CONDITION!A:J,10,FALSE))</f>
        <v/>
      </c>
      <c r="R263" t="str">
        <f>VLOOKUP(F263,UFMT_VALUE!A:E,5,FALSE)</f>
        <v>Local, Xlink DE62</v>
      </c>
      <c r="S263" t="str">
        <f>IF(ISBLANK(G263),"",VLOOKUP(G263,UFMT_CONVERSION!A:C,3,FALSE))</f>
        <v/>
      </c>
      <c r="T263" t="str">
        <f t="shared" si="16"/>
        <v>Field '999 Var LLLA', Value 'Local, Xlink DE62'</v>
      </c>
    </row>
    <row r="264" spans="1:20" x14ac:dyDescent="0.35">
      <c r="A264">
        <v>1301</v>
      </c>
      <c r="B264">
        <v>62</v>
      </c>
      <c r="C264">
        <v>2</v>
      </c>
      <c r="D264">
        <v>20</v>
      </c>
      <c r="E264">
        <v>77</v>
      </c>
      <c r="F264">
        <v>36</v>
      </c>
      <c r="G264">
        <v>141</v>
      </c>
      <c r="H264">
        <v>0</v>
      </c>
      <c r="I264">
        <v>1</v>
      </c>
      <c r="K264" t="str">
        <f t="shared" si="12"/>
        <v>Insert into UFMT_BUILD_RULE (FORMAT_ID, FIELD_NO, PRIORITY, FIELD_ID, COND_ID, VALUE_ID, CONV_KEY, F_CHECK, F_WRITE) Values ('1301', '62', '2', '20', '77', '36', '141', '0', '1');</v>
      </c>
      <c r="L264" t="str">
        <f t="shared" si="13"/>
        <v>Update UFMT_BUILD_RULE SET FIELD_ID='20',COND_ID='77',VALUE_ID='36',CONV_KEY='141',F_CHECK='0',F_WRITE='1' Where FORMAT_ID = '1301' AND FIELD_NO = '62' AND PRIORITY = '2';</v>
      </c>
      <c r="M264" t="str">
        <f t="shared" si="14"/>
        <v>Delete from UFMT_BUILD_RULE Where FORMAT_ID = '1301' AND FIELD_NO = '62' AND PRIORITY = '2';</v>
      </c>
      <c r="O264" t="s">
        <v>1326</v>
      </c>
      <c r="P264" t="str">
        <f>VLOOKUP(D264,UFMT_FIELD_FORMAT!A:H,8,FALSE)</f>
        <v>999 Var LLLA</v>
      </c>
      <c r="Q264" t="str">
        <f>IF(ISBLANK(E264),"",VLOOKUP(E264,UFMT_CONDITION!A:J,10,FALSE))</f>
        <v>Utrnno is not empty</v>
      </c>
      <c r="R264" t="str">
        <f>VLOOKUP(F264,UFMT_VALUE!A:E,5,FALSE)</f>
        <v>Tag, SVT_ACCT1_NO</v>
      </c>
      <c r="S264" t="str">
        <f>IF(ISBLANK(G264),"",VLOOKUP(G264,UFMT_CONVERSION!A:C,3,FALSE))</f>
        <v>Cust func bsm_process_xlink_account_list</v>
      </c>
      <c r="T264" t="str">
        <f t="shared" si="16"/>
        <v>Field '999 Var LLLA',Cond 'Utrnno is not empty', Value 'Tag, SVT_ACCT1_NO', Conv 'Cust func bsm_process_xlink_account_list'</v>
      </c>
    </row>
  </sheetData>
  <autoFilter ref="A3:R264"/>
  <sortState ref="A4:I264">
    <sortCondition ref="A4:A264"/>
    <sortCondition ref="B4:B264"/>
    <sortCondition ref="C4:C264"/>
  </sortState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8" workbookViewId="0">
      <selection activeCell="F52" sqref="F52:G55"/>
    </sheetView>
  </sheetViews>
  <sheetFormatPr defaultRowHeight="14.5" x14ac:dyDescent="0.35"/>
  <cols>
    <col min="4" max="4" width="26" style="3" customWidth="1"/>
  </cols>
  <sheetData>
    <row r="1" spans="1:7" x14ac:dyDescent="0.35">
      <c r="A1" t="s">
        <v>1482</v>
      </c>
    </row>
    <row r="2" spans="1:7" x14ac:dyDescent="0.35">
      <c r="A2" t="s">
        <v>1483</v>
      </c>
      <c r="D2" t="str">
        <f t="shared" ref="D2:D9" si="0">TRIM(A2)</f>
        <v>VALUE_TYPE_CONST = 0,</v>
      </c>
      <c r="E2">
        <f t="shared" ref="E2:E9" si="1">FIND("=",D2)</f>
        <v>18</v>
      </c>
      <c r="F2" t="str">
        <f t="shared" ref="F2:F9" si="2">MID(D2,E2+2,1)</f>
        <v>0</v>
      </c>
      <c r="G2" t="str">
        <f t="shared" ref="G2:G9" si="3">MID(D2,1,E2-1)</f>
        <v xml:space="preserve">VALUE_TYPE_CONST </v>
      </c>
    </row>
    <row r="3" spans="1:7" x14ac:dyDescent="0.35">
      <c r="A3" t="s">
        <v>1484</v>
      </c>
      <c r="D3" t="str">
        <f t="shared" si="0"/>
        <v>VALUE_TYPE_UMF = 1,</v>
      </c>
      <c r="E3">
        <f t="shared" si="1"/>
        <v>16</v>
      </c>
      <c r="F3" t="str">
        <f t="shared" si="2"/>
        <v>1</v>
      </c>
      <c r="G3" t="str">
        <f t="shared" si="3"/>
        <v xml:space="preserve">VALUE_TYPE_UMF </v>
      </c>
    </row>
    <row r="4" spans="1:7" x14ac:dyDescent="0.35">
      <c r="A4" t="s">
        <v>1485</v>
      </c>
      <c r="D4" t="str">
        <f t="shared" si="0"/>
        <v>VALUE_TYPE_PMT = 2,</v>
      </c>
      <c r="E4">
        <f t="shared" si="1"/>
        <v>16</v>
      </c>
      <c r="F4" t="str">
        <f t="shared" si="2"/>
        <v>2</v>
      </c>
      <c r="G4" t="str">
        <f t="shared" si="3"/>
        <v xml:space="preserve">VALUE_TYPE_PMT </v>
      </c>
    </row>
    <row r="5" spans="1:7" x14ac:dyDescent="0.35">
      <c r="A5" t="s">
        <v>1486</v>
      </c>
      <c r="D5" t="str">
        <f t="shared" si="0"/>
        <v>VALUE_TYPE_COMPLEX = 3,</v>
      </c>
      <c r="E5">
        <f t="shared" si="1"/>
        <v>20</v>
      </c>
      <c r="F5" t="str">
        <f t="shared" si="2"/>
        <v>3</v>
      </c>
      <c r="G5" t="str">
        <f t="shared" si="3"/>
        <v xml:space="preserve">VALUE_TYPE_COMPLEX </v>
      </c>
    </row>
    <row r="6" spans="1:7" x14ac:dyDescent="0.35">
      <c r="A6" t="s">
        <v>1487</v>
      </c>
      <c r="D6" t="str">
        <f t="shared" si="0"/>
        <v>VALUE_TYPE_FMT = 4,</v>
      </c>
      <c r="E6">
        <f t="shared" si="1"/>
        <v>16</v>
      </c>
      <c r="F6" t="str">
        <f t="shared" si="2"/>
        <v>4</v>
      </c>
      <c r="G6" t="str">
        <f t="shared" si="3"/>
        <v xml:space="preserve">VALUE_TYPE_FMT </v>
      </c>
    </row>
    <row r="7" spans="1:7" x14ac:dyDescent="0.35">
      <c r="A7" t="s">
        <v>1488</v>
      </c>
      <c r="D7" t="str">
        <f t="shared" si="0"/>
        <v>VALUE_TYPE_LOCAL = 5,</v>
      </c>
      <c r="E7">
        <f t="shared" si="1"/>
        <v>18</v>
      </c>
      <c r="F7" t="str">
        <f t="shared" si="2"/>
        <v>5</v>
      </c>
      <c r="G7" t="str">
        <f t="shared" si="3"/>
        <v xml:space="preserve">VALUE_TYPE_LOCAL </v>
      </c>
    </row>
    <row r="8" spans="1:7" x14ac:dyDescent="0.35">
      <c r="A8" t="s">
        <v>1489</v>
      </c>
      <c r="D8" t="str">
        <f t="shared" si="0"/>
        <v>VALUE_TYPE_ITERATOR = 6,</v>
      </c>
      <c r="E8">
        <f t="shared" si="1"/>
        <v>21</v>
      </c>
      <c r="F8" t="str">
        <f t="shared" si="2"/>
        <v>6</v>
      </c>
      <c r="G8" t="str">
        <f t="shared" si="3"/>
        <v xml:space="preserve">VALUE_TYPE_ITERATOR </v>
      </c>
    </row>
    <row r="9" spans="1:7" x14ac:dyDescent="0.35">
      <c r="A9" t="s">
        <v>1490</v>
      </c>
      <c r="D9" t="str">
        <f t="shared" si="0"/>
        <v>VALUE_TYPE_MONEYFLD = 7,</v>
      </c>
      <c r="E9">
        <f t="shared" si="1"/>
        <v>21</v>
      </c>
      <c r="F9" t="str">
        <f t="shared" si="2"/>
        <v>7</v>
      </c>
      <c r="G9" t="str">
        <f t="shared" si="3"/>
        <v xml:space="preserve">VALUE_TYPE_MONEYFLD </v>
      </c>
    </row>
    <row r="12" spans="1:7" x14ac:dyDescent="0.35">
      <c r="A12" t="s">
        <v>1491</v>
      </c>
    </row>
    <row r="13" spans="1:7" x14ac:dyDescent="0.35">
      <c r="A13" t="s">
        <v>1492</v>
      </c>
      <c r="D13" t="str">
        <f t="shared" ref="D13:D19" si="4">TRIM(A13)</f>
        <v>VAL_SUBTYPE_STR = 0,</v>
      </c>
      <c r="E13">
        <f t="shared" ref="E13:E19" si="5">FIND("=",D13)</f>
        <v>17</v>
      </c>
      <c r="F13" t="str">
        <f t="shared" ref="F13:F19" si="6">MID(D13,E13+2,1)</f>
        <v>0</v>
      </c>
      <c r="G13" t="str">
        <f t="shared" ref="G13:G19" si="7">MID(D13,1,E13-1)</f>
        <v xml:space="preserve">VAL_SUBTYPE_STR </v>
      </c>
    </row>
    <row r="14" spans="1:7" x14ac:dyDescent="0.35">
      <c r="A14" t="s">
        <v>1493</v>
      </c>
      <c r="D14" t="str">
        <f t="shared" si="4"/>
        <v>VAL_SUBTYPE_INT = 1,</v>
      </c>
      <c r="E14">
        <f t="shared" si="5"/>
        <v>17</v>
      </c>
      <c r="F14" t="str">
        <f t="shared" si="6"/>
        <v>1</v>
      </c>
      <c r="G14" t="str">
        <f t="shared" si="7"/>
        <v xml:space="preserve">VAL_SUBTYPE_INT </v>
      </c>
    </row>
    <row r="15" spans="1:7" x14ac:dyDescent="0.35">
      <c r="A15" t="s">
        <v>1494</v>
      </c>
      <c r="D15" t="str">
        <f t="shared" si="4"/>
        <v>VAL_SUBTYPE_UINT = 2,</v>
      </c>
      <c r="E15">
        <f t="shared" si="5"/>
        <v>18</v>
      </c>
      <c r="F15" t="str">
        <f t="shared" si="6"/>
        <v>2</v>
      </c>
      <c r="G15" t="str">
        <f t="shared" si="7"/>
        <v xml:space="preserve">VAL_SUBTYPE_UINT </v>
      </c>
    </row>
    <row r="16" spans="1:7" x14ac:dyDescent="0.35">
      <c r="A16" t="s">
        <v>1495</v>
      </c>
      <c r="D16" t="str">
        <f t="shared" si="4"/>
        <v>VAL_SUBTYPE_FLOAT = 3,</v>
      </c>
      <c r="E16">
        <f t="shared" si="5"/>
        <v>19</v>
      </c>
      <c r="F16" t="str">
        <f t="shared" si="6"/>
        <v>3</v>
      </c>
      <c r="G16" t="str">
        <f t="shared" si="7"/>
        <v xml:space="preserve">VAL_SUBTYPE_FLOAT </v>
      </c>
    </row>
    <row r="17" spans="1:7" x14ac:dyDescent="0.35">
      <c r="A17" t="s">
        <v>1496</v>
      </c>
      <c r="D17" t="str">
        <f t="shared" si="4"/>
        <v>VAL_SUBTYPE_FLOAT_IP = 4,</v>
      </c>
      <c r="E17">
        <f t="shared" si="5"/>
        <v>22</v>
      </c>
      <c r="F17" t="str">
        <f t="shared" si="6"/>
        <v>4</v>
      </c>
      <c r="G17" t="str">
        <f t="shared" si="7"/>
        <v xml:space="preserve">VAL_SUBTYPE_FLOAT_IP </v>
      </c>
    </row>
    <row r="18" spans="1:7" x14ac:dyDescent="0.35">
      <c r="A18" t="s">
        <v>1497</v>
      </c>
      <c r="D18" t="str">
        <f t="shared" si="4"/>
        <v>VAL_SUBTYPE_LONG_LONG = 5,</v>
      </c>
      <c r="E18">
        <f t="shared" si="5"/>
        <v>23</v>
      </c>
      <c r="F18" t="str">
        <f t="shared" si="6"/>
        <v>5</v>
      </c>
      <c r="G18" t="str">
        <f t="shared" si="7"/>
        <v xml:space="preserve">VAL_SUBTYPE_LONG_LONG </v>
      </c>
    </row>
    <row r="19" spans="1:7" x14ac:dyDescent="0.35">
      <c r="A19" t="s">
        <v>1498</v>
      </c>
      <c r="D19" t="str">
        <f t="shared" si="4"/>
        <v>VAL_SUBTYPE_BINARY = 6,</v>
      </c>
      <c r="E19">
        <f t="shared" si="5"/>
        <v>20</v>
      </c>
      <c r="F19" t="str">
        <f t="shared" si="6"/>
        <v>6</v>
      </c>
      <c r="G19" t="str">
        <f t="shared" si="7"/>
        <v xml:space="preserve">VAL_SUBTYPE_BINARY </v>
      </c>
    </row>
    <row r="20" spans="1:7" x14ac:dyDescent="0.35">
      <c r="A20" t="s">
        <v>1499</v>
      </c>
    </row>
    <row r="22" spans="1:7" x14ac:dyDescent="0.35">
      <c r="A22" t="s">
        <v>1500</v>
      </c>
    </row>
    <row r="23" spans="1:7" x14ac:dyDescent="0.35">
      <c r="A23" t="s">
        <v>1501</v>
      </c>
    </row>
    <row r="24" spans="1:7" x14ac:dyDescent="0.35">
      <c r="A24" t="s">
        <v>1502</v>
      </c>
    </row>
    <row r="25" spans="1:7" x14ac:dyDescent="0.35">
      <c r="A25" t="s">
        <v>1503</v>
      </c>
      <c r="D25" t="str">
        <f t="shared" ref="D25:D30" si="8">TRIM(A25)</f>
        <v>CONV_TYPE_REPLACE = 0,</v>
      </c>
      <c r="E25">
        <f t="shared" ref="E25:E30" si="9">FIND("=",D25)</f>
        <v>19</v>
      </c>
      <c r="F25" t="str">
        <f t="shared" ref="F25:F30" si="10">MID(D25,E25+2,1)</f>
        <v>0</v>
      </c>
      <c r="G25" t="str">
        <f t="shared" ref="G25:G30" si="11">MID(D25,1,E25-1)</f>
        <v xml:space="preserve">CONV_TYPE_REPLACE </v>
      </c>
    </row>
    <row r="26" spans="1:7" x14ac:dyDescent="0.35">
      <c r="A26" t="s">
        <v>1504</v>
      </c>
      <c r="D26" t="str">
        <f t="shared" si="8"/>
        <v>CONV_TYPE_DATEFMT = 1,</v>
      </c>
      <c r="E26">
        <f t="shared" si="9"/>
        <v>19</v>
      </c>
      <c r="F26" t="str">
        <f t="shared" si="10"/>
        <v>1</v>
      </c>
      <c r="G26" t="str">
        <f t="shared" si="11"/>
        <v xml:space="preserve">CONV_TYPE_DATEFMT </v>
      </c>
    </row>
    <row r="27" spans="1:7" x14ac:dyDescent="0.35">
      <c r="A27" t="s">
        <v>1505</v>
      </c>
      <c r="D27" t="str">
        <f t="shared" si="8"/>
        <v>CONV_TYPE_TEMPLATE = 2,</v>
      </c>
      <c r="E27">
        <f t="shared" si="9"/>
        <v>20</v>
      </c>
      <c r="F27" t="str">
        <f t="shared" si="10"/>
        <v>2</v>
      </c>
      <c r="G27" t="str">
        <f t="shared" si="11"/>
        <v xml:space="preserve">CONV_TYPE_TEMPLATE </v>
      </c>
    </row>
    <row r="28" spans="1:7" x14ac:dyDescent="0.35">
      <c r="A28" t="s">
        <v>1506</v>
      </c>
      <c r="D28" t="str">
        <f t="shared" si="8"/>
        <v>CONV_TYPE_EXPFMT = 3,</v>
      </c>
      <c r="E28">
        <f t="shared" si="9"/>
        <v>18</v>
      </c>
      <c r="F28" t="str">
        <f t="shared" si="10"/>
        <v>3</v>
      </c>
      <c r="G28" t="str">
        <f t="shared" si="11"/>
        <v xml:space="preserve">CONV_TYPE_EXPFMT </v>
      </c>
    </row>
    <row r="29" spans="1:7" x14ac:dyDescent="0.35">
      <c r="A29" t="s">
        <v>1507</v>
      </c>
      <c r="D29" t="str">
        <f t="shared" si="8"/>
        <v>CONV_TYPE_ARITHMETIC = 4,</v>
      </c>
      <c r="E29">
        <f t="shared" si="9"/>
        <v>22</v>
      </c>
      <c r="F29" t="str">
        <f t="shared" si="10"/>
        <v>4</v>
      </c>
      <c r="G29" t="str">
        <f t="shared" si="11"/>
        <v xml:space="preserve">CONV_TYPE_ARITHMETIC </v>
      </c>
    </row>
    <row r="30" spans="1:7" x14ac:dyDescent="0.35">
      <c r="A30" t="s">
        <v>1508</v>
      </c>
      <c r="D30" t="str">
        <f t="shared" si="8"/>
        <v>CONV_TYPE_FUNCTION = 5</v>
      </c>
      <c r="E30">
        <f t="shared" si="9"/>
        <v>20</v>
      </c>
      <c r="F30" t="str">
        <f t="shared" si="10"/>
        <v>5</v>
      </c>
      <c r="G30" t="str">
        <f t="shared" si="11"/>
        <v xml:space="preserve">CONV_TYPE_FUNCTION </v>
      </c>
    </row>
    <row r="31" spans="1:7" x14ac:dyDescent="0.35">
      <c r="A31" t="s">
        <v>1509</v>
      </c>
    </row>
    <row r="33" spans="1:7" x14ac:dyDescent="0.35">
      <c r="A33" t="s">
        <v>1510</v>
      </c>
    </row>
    <row r="34" spans="1:7" x14ac:dyDescent="0.35">
      <c r="A34" t="s">
        <v>1511</v>
      </c>
    </row>
    <row r="35" spans="1:7" x14ac:dyDescent="0.35">
      <c r="A35" t="s">
        <v>1501</v>
      </c>
    </row>
    <row r="36" spans="1:7" x14ac:dyDescent="0.35">
      <c r="A36" t="s">
        <v>1502</v>
      </c>
    </row>
    <row r="37" spans="1:7" x14ac:dyDescent="0.35">
      <c r="A37" t="s">
        <v>1512</v>
      </c>
      <c r="D37" t="str">
        <f t="shared" ref="D37:D46" si="12">TRIM(A37)</f>
        <v>FLD_LENGTH_NO = 0,</v>
      </c>
      <c r="E37">
        <f t="shared" ref="E37:E46" si="13">FIND("=",D37)</f>
        <v>15</v>
      </c>
      <c r="F37" t="str">
        <f t="shared" ref="F37:F46" si="14">MID(D37,E37+2,1)</f>
        <v>0</v>
      </c>
      <c r="G37" t="str">
        <f t="shared" ref="G37:G46" si="15">MID(D37,1,E37-1)</f>
        <v xml:space="preserve">FLD_LENGTH_NO </v>
      </c>
    </row>
    <row r="38" spans="1:7" x14ac:dyDescent="0.35">
      <c r="A38" t="s">
        <v>1513</v>
      </c>
      <c r="D38" t="str">
        <f t="shared" si="12"/>
        <v>FLD_LENGTH_LLA = 1,</v>
      </c>
      <c r="E38">
        <f t="shared" si="13"/>
        <v>16</v>
      </c>
      <c r="F38" t="str">
        <f t="shared" si="14"/>
        <v>1</v>
      </c>
      <c r="G38" t="str">
        <f t="shared" si="15"/>
        <v xml:space="preserve">FLD_LENGTH_LLA </v>
      </c>
    </row>
    <row r="39" spans="1:7" x14ac:dyDescent="0.35">
      <c r="A39" t="s">
        <v>1514</v>
      </c>
      <c r="D39" t="str">
        <f t="shared" si="12"/>
        <v>FLD_LENGTH_LLLA = 2,</v>
      </c>
      <c r="E39">
        <f t="shared" si="13"/>
        <v>17</v>
      </c>
      <c r="F39" t="str">
        <f t="shared" si="14"/>
        <v>2</v>
      </c>
      <c r="G39" t="str">
        <f t="shared" si="15"/>
        <v xml:space="preserve">FLD_LENGTH_LLLA </v>
      </c>
    </row>
    <row r="40" spans="1:7" x14ac:dyDescent="0.35">
      <c r="A40" t="s">
        <v>1515</v>
      </c>
      <c r="D40" t="str">
        <f t="shared" si="12"/>
        <v>FLD_LENGTH_LLB = 3,</v>
      </c>
      <c r="E40">
        <f t="shared" si="13"/>
        <v>16</v>
      </c>
      <c r="F40" t="str">
        <f t="shared" si="14"/>
        <v>3</v>
      </c>
      <c r="G40" t="str">
        <f t="shared" si="15"/>
        <v xml:space="preserve">FLD_LENGTH_LLB </v>
      </c>
    </row>
    <row r="41" spans="1:7" x14ac:dyDescent="0.35">
      <c r="A41" t="s">
        <v>1516</v>
      </c>
      <c r="D41" t="str">
        <f t="shared" si="12"/>
        <v>FLD_LENGTH_LLLB = 4,</v>
      </c>
      <c r="E41">
        <f t="shared" si="13"/>
        <v>17</v>
      </c>
      <c r="F41" t="str">
        <f t="shared" si="14"/>
        <v>4</v>
      </c>
      <c r="G41" t="str">
        <f t="shared" si="15"/>
        <v xml:space="preserve">FLD_LENGTH_LLLB </v>
      </c>
    </row>
    <row r="42" spans="1:7" x14ac:dyDescent="0.35">
      <c r="A42" t="s">
        <v>1517</v>
      </c>
      <c r="D42" t="str">
        <f t="shared" si="12"/>
        <v>FLD_LENGTH_LLLLA = 5,</v>
      </c>
      <c r="E42">
        <f t="shared" si="13"/>
        <v>18</v>
      </c>
      <c r="F42" t="str">
        <f t="shared" si="14"/>
        <v>5</v>
      </c>
      <c r="G42" t="str">
        <f t="shared" si="15"/>
        <v xml:space="preserve">FLD_LENGTH_LLLLA </v>
      </c>
    </row>
    <row r="43" spans="1:7" x14ac:dyDescent="0.35">
      <c r="A43" t="s">
        <v>1518</v>
      </c>
      <c r="D43" t="str">
        <f t="shared" si="12"/>
        <v>FLD_LENGTH_LLLLB = 6,</v>
      </c>
      <c r="E43">
        <f t="shared" si="13"/>
        <v>18</v>
      </c>
      <c r="F43" t="str">
        <f t="shared" si="14"/>
        <v>6</v>
      </c>
      <c r="G43" t="str">
        <f t="shared" si="15"/>
        <v xml:space="preserve">FLD_LENGTH_LLLLB </v>
      </c>
    </row>
    <row r="44" spans="1:7" x14ac:dyDescent="0.35">
      <c r="A44" t="s">
        <v>1519</v>
      </c>
      <c r="D44" t="str">
        <f t="shared" si="12"/>
        <v>FLD_LENGTH_LLH = 7,</v>
      </c>
      <c r="E44">
        <f t="shared" si="13"/>
        <v>16</v>
      </c>
      <c r="F44" t="str">
        <f t="shared" si="14"/>
        <v>7</v>
      </c>
      <c r="G44" t="str">
        <f t="shared" si="15"/>
        <v xml:space="preserve">FLD_LENGTH_LLH </v>
      </c>
    </row>
    <row r="45" spans="1:7" x14ac:dyDescent="0.35">
      <c r="A45" t="s">
        <v>1520</v>
      </c>
      <c r="D45" t="str">
        <f t="shared" si="12"/>
        <v>FLD_LENGTH_LLLH = 8,</v>
      </c>
      <c r="E45">
        <f t="shared" si="13"/>
        <v>17</v>
      </c>
      <c r="F45" t="str">
        <f t="shared" si="14"/>
        <v>8</v>
      </c>
      <c r="G45" t="str">
        <f t="shared" si="15"/>
        <v xml:space="preserve">FLD_LENGTH_LLLH </v>
      </c>
    </row>
    <row r="46" spans="1:7" x14ac:dyDescent="0.35">
      <c r="A46" t="s">
        <v>1521</v>
      </c>
      <c r="D46" t="str">
        <f t="shared" si="12"/>
        <v>FLD_LENGTH_LH = 9</v>
      </c>
      <c r="E46">
        <f t="shared" si="13"/>
        <v>15</v>
      </c>
      <c r="F46" t="str">
        <f t="shared" si="14"/>
        <v>9</v>
      </c>
      <c r="G46" t="str">
        <f t="shared" si="15"/>
        <v xml:space="preserve">FLD_LENGTH_LH </v>
      </c>
    </row>
    <row r="47" spans="1:7" x14ac:dyDescent="0.35">
      <c r="A47" t="s">
        <v>1522</v>
      </c>
    </row>
    <row r="49" spans="1:7" x14ac:dyDescent="0.35">
      <c r="A49" t="s">
        <v>1523</v>
      </c>
    </row>
    <row r="50" spans="1:7" x14ac:dyDescent="0.35">
      <c r="A50" t="s">
        <v>1501</v>
      </c>
    </row>
    <row r="51" spans="1:7" x14ac:dyDescent="0.35">
      <c r="A51" t="s">
        <v>1502</v>
      </c>
    </row>
    <row r="52" spans="1:7" x14ac:dyDescent="0.35">
      <c r="A52" t="s">
        <v>1524</v>
      </c>
      <c r="D52" t="str">
        <f>TRIM(A52)</f>
        <v>FLD_DATA_ASCII = 0,</v>
      </c>
      <c r="E52">
        <f>FIND("=",D52)</f>
        <v>16</v>
      </c>
      <c r="F52" t="str">
        <f>MID(D52,E52+2,1)</f>
        <v>0</v>
      </c>
      <c r="G52" t="str">
        <f>MID(D52,1,E52-1)</f>
        <v xml:space="preserve">FLD_DATA_ASCII </v>
      </c>
    </row>
    <row r="53" spans="1:7" x14ac:dyDescent="0.35">
      <c r="A53" t="s">
        <v>1525</v>
      </c>
      <c r="D53" t="str">
        <f>TRIM(A53)</f>
        <v>FLD_DATA_BYTE = 1,</v>
      </c>
      <c r="E53">
        <f>FIND("=",D53)</f>
        <v>15</v>
      </c>
      <c r="F53" t="str">
        <f>MID(D53,E53+2,1)</f>
        <v>1</v>
      </c>
      <c r="G53" t="str">
        <f>MID(D53,1,E53-1)</f>
        <v xml:space="preserve">FLD_DATA_BYTE </v>
      </c>
    </row>
    <row r="54" spans="1:7" x14ac:dyDescent="0.35">
      <c r="A54" t="s">
        <v>1526</v>
      </c>
      <c r="D54" t="str">
        <f>TRIM(A54)</f>
        <v>FLD_DATA_BCD = 2,</v>
      </c>
      <c r="E54">
        <f>FIND("=",D54)</f>
        <v>14</v>
      </c>
      <c r="F54" t="str">
        <f>MID(D54,E54+2,1)</f>
        <v>2</v>
      </c>
      <c r="G54" t="str">
        <f>MID(D54,1,E54-1)</f>
        <v xml:space="preserve">FLD_DATA_BCD </v>
      </c>
    </row>
    <row r="55" spans="1:7" x14ac:dyDescent="0.35">
      <c r="A55" t="s">
        <v>1527</v>
      </c>
      <c r="D55" t="str">
        <f>TRIM(A55)</f>
        <v>FLD_DATA_EBCDIC = 3</v>
      </c>
      <c r="E55">
        <f>FIND("=",D55)</f>
        <v>17</v>
      </c>
      <c r="F55" t="str">
        <f>MID(D55,E55+2,1)</f>
        <v>3</v>
      </c>
      <c r="G55" t="str">
        <f>MID(D55,1,E55-1)</f>
        <v xml:space="preserve">FLD_DATA_EBCDIC </v>
      </c>
    </row>
    <row r="56" spans="1:7" x14ac:dyDescent="0.35">
      <c r="A56" t="s">
        <v>1528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UFMT_VALUE</vt:lpstr>
      <vt:lpstr>UFMT_CONVERSION</vt:lpstr>
      <vt:lpstr>UFMT_CONV_RULE</vt:lpstr>
      <vt:lpstr>UFMT_CONDITION</vt:lpstr>
      <vt:lpstr>UFMT_FIELD_FORMAT</vt:lpstr>
      <vt:lpstr>UFMT_FORMAT</vt:lpstr>
      <vt:lpstr>UFMT_FIELD</vt:lpstr>
      <vt:lpstr>UFMT_BUILD_RULE</vt:lpstr>
      <vt:lpstr>Dictionary(parsingFromCode)</vt:lpstr>
      <vt:lpstr>UFMT_FORMAT_SELECT</vt:lpstr>
      <vt:lpstr>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BPC</dc:creator>
  <cp:lastModifiedBy>Minh Mai</cp:lastModifiedBy>
  <dcterms:created xsi:type="dcterms:W3CDTF">2016-07-04T07:41:32Z</dcterms:created>
  <dcterms:modified xsi:type="dcterms:W3CDTF">2017-05-27T17:03:49Z</dcterms:modified>
</cp:coreProperties>
</file>